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ПОП 10.10.2020\39.02.01 Социальная работа\"/>
    </mc:Choice>
  </mc:AlternateContent>
  <bookViews>
    <workbookView xWindow="0" yWindow="0" windowWidth="28800" windowHeight="11835" activeTab="2"/>
  </bookViews>
  <sheets>
    <sheet name="Титул" sheetId="8" r:id="rId1"/>
    <sheet name="График" sheetId="9" r:id="rId2"/>
    <sheet name="План" sheetId="2" r:id="rId3"/>
  </sheets>
  <definedNames>
    <definedName name="_xlnm.Print_Area" localSheetId="0">Титул!$B$3:$AW$32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15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J9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J8" i="2"/>
  <c r="J10" i="2"/>
  <c r="L32" i="2"/>
  <c r="J32" i="2" s="1"/>
  <c r="L31" i="2"/>
  <c r="J31" i="2" s="1"/>
  <c r="L30" i="2"/>
  <c r="J30" i="2" s="1"/>
  <c r="L29" i="2"/>
  <c r="J29" i="2" s="1"/>
  <c r="J28" i="2" s="1"/>
  <c r="U28" i="2"/>
  <c r="T28" i="2"/>
  <c r="S28" i="2"/>
  <c r="R28" i="2"/>
  <c r="Q28" i="2"/>
  <c r="P28" i="2"/>
  <c r="O28" i="2"/>
  <c r="N28" i="2"/>
  <c r="M28" i="2"/>
  <c r="K28" i="2"/>
  <c r="L27" i="2"/>
  <c r="J27" i="2" s="1"/>
  <c r="L26" i="2"/>
  <c r="J26" i="2" s="1"/>
  <c r="J25" i="2" s="1"/>
  <c r="T25" i="2"/>
  <c r="R25" i="2"/>
  <c r="Q25" i="2"/>
  <c r="P25" i="2"/>
  <c r="O25" i="2"/>
  <c r="N25" i="2"/>
  <c r="M25" i="2"/>
  <c r="K25" i="2"/>
  <c r="L24" i="2"/>
  <c r="J24" i="2" s="1"/>
  <c r="L23" i="2"/>
  <c r="J23" i="2" s="1"/>
  <c r="L22" i="2"/>
  <c r="J22" i="2" s="1"/>
  <c r="U21" i="2"/>
  <c r="T21" i="2"/>
  <c r="S21" i="2"/>
  <c r="R21" i="2"/>
  <c r="Q21" i="2"/>
  <c r="P21" i="2"/>
  <c r="O21" i="2"/>
  <c r="N21" i="2"/>
  <c r="M21" i="2"/>
  <c r="K21" i="2"/>
  <c r="L20" i="2"/>
  <c r="J20" i="2" s="1"/>
  <c r="L19" i="2"/>
  <c r="J19" i="2" s="1"/>
  <c r="L18" i="2"/>
  <c r="J18" i="2" s="1"/>
  <c r="L17" i="2"/>
  <c r="L16" i="2"/>
  <c r="J16" i="2" s="1"/>
  <c r="L15" i="2"/>
  <c r="L14" i="2"/>
  <c r="J14" i="2" s="1"/>
  <c r="L13" i="2"/>
  <c r="J13" i="2" s="1"/>
  <c r="V12" i="2"/>
  <c r="U12" i="2"/>
  <c r="T12" i="2"/>
  <c r="T11" i="2" s="1"/>
  <c r="S12" i="2"/>
  <c r="R12" i="2"/>
  <c r="Q12" i="2"/>
  <c r="P12" i="2"/>
  <c r="P11" i="2" s="1"/>
  <c r="O12" i="2"/>
  <c r="N12" i="2"/>
  <c r="M12" i="2"/>
  <c r="L12" i="2"/>
  <c r="K12" i="2"/>
  <c r="V11" i="2"/>
  <c r="V10" i="2" s="1"/>
  <c r="R11" i="2"/>
  <c r="R10" i="2" s="1"/>
  <c r="N11" i="2"/>
  <c r="N10" i="2" s="1"/>
  <c r="AC10" i="2"/>
  <c r="AB10" i="2"/>
  <c r="AA10" i="2"/>
  <c r="Z10" i="2"/>
  <c r="Y10" i="2"/>
  <c r="X10" i="2"/>
  <c r="W10" i="2"/>
  <c r="U94" i="2"/>
  <c r="T94" i="2"/>
  <c r="S94" i="2"/>
  <c r="R94" i="2"/>
  <c r="T90" i="2"/>
  <c r="R90" i="2"/>
  <c r="R81" i="2"/>
  <c r="U81" i="2"/>
  <c r="T81" i="2"/>
  <c r="U75" i="2"/>
  <c r="T75" i="2"/>
  <c r="S75" i="2"/>
  <c r="R75" i="2"/>
  <c r="U68" i="2"/>
  <c r="T68" i="2"/>
  <c r="R68" i="2"/>
  <c r="T61" i="2"/>
  <c r="T60" i="2" s="1"/>
  <c r="S61" i="2"/>
  <c r="R61" i="2"/>
  <c r="R46" i="2"/>
  <c r="T46" i="2"/>
  <c r="T45" i="2" s="1"/>
  <c r="U45" i="2"/>
  <c r="S45" i="2"/>
  <c r="T42" i="2"/>
  <c r="R42" i="2"/>
  <c r="R35" i="2"/>
  <c r="T35" i="2"/>
  <c r="U35" i="2"/>
  <c r="S35" i="2"/>
  <c r="U34" i="2"/>
  <c r="S34" i="2"/>
  <c r="U33" i="2"/>
  <c r="S33" i="2"/>
  <c r="P10" i="2" l="1"/>
  <c r="T10" i="2"/>
  <c r="J12" i="2"/>
  <c r="J11" i="2" s="1"/>
  <c r="J21" i="2"/>
  <c r="K11" i="2"/>
  <c r="K10" i="2" s="1"/>
  <c r="M11" i="2"/>
  <c r="O11" i="2"/>
  <c r="O10" i="2" s="1"/>
  <c r="Q11" i="2"/>
  <c r="S11" i="2"/>
  <c r="S10" i="2" s="1"/>
  <c r="U11" i="2"/>
  <c r="L21" i="2"/>
  <c r="L11" i="2" s="1"/>
  <c r="L25" i="2"/>
  <c r="L28" i="2"/>
  <c r="M10" i="2"/>
  <c r="Q10" i="2"/>
  <c r="U10" i="2"/>
  <c r="T34" i="2"/>
  <c r="T33" i="2" s="1"/>
  <c r="R60" i="2"/>
  <c r="R45" i="2" s="1"/>
  <c r="R34" i="2" s="1"/>
  <c r="R33" i="2" l="1"/>
  <c r="L10" i="2"/>
  <c r="BE25" i="9" l="1"/>
  <c r="BB25" i="9"/>
  <c r="AY25" i="9"/>
  <c r="AW25" i="9"/>
  <c r="AU25" i="9"/>
  <c r="AO25" i="9"/>
  <c r="AM25" i="9"/>
  <c r="AH25" i="9"/>
  <c r="AF25" i="9"/>
  <c r="Z25" i="9"/>
  <c r="W25" i="9"/>
  <c r="N25" i="9"/>
  <c r="H25" i="9"/>
  <c r="AQ24" i="9"/>
  <c r="AJ24" i="9"/>
  <c r="AC24" i="9"/>
  <c r="T24" i="9"/>
  <c r="Q24" i="9"/>
  <c r="K24" i="9"/>
  <c r="B24" i="9"/>
  <c r="BH24" i="9" s="1"/>
  <c r="AQ23" i="9"/>
  <c r="AJ23" i="9"/>
  <c r="AC23" i="9"/>
  <c r="T23" i="9"/>
  <c r="Q23" i="9"/>
  <c r="K23" i="9"/>
  <c r="B23" i="9"/>
  <c r="AQ22" i="9"/>
  <c r="AQ25" i="9" s="1"/>
  <c r="AJ22" i="9"/>
  <c r="AC22" i="9"/>
  <c r="T22" i="9"/>
  <c r="Q22" i="9"/>
  <c r="K22" i="9"/>
  <c r="B22" i="9"/>
  <c r="AC25" i="9" l="1"/>
  <c r="Q25" i="9"/>
  <c r="E23" i="9"/>
  <c r="B25" i="9"/>
  <c r="E24" i="9"/>
  <c r="K25" i="9"/>
  <c r="T25" i="9"/>
  <c r="AJ25" i="9"/>
  <c r="BH23" i="9"/>
  <c r="BH22" i="9"/>
  <c r="E22" i="9"/>
  <c r="E25" i="9" s="1"/>
  <c r="BH25" i="9" l="1"/>
  <c r="Z93" i="2" l="1"/>
  <c r="X91" i="2"/>
  <c r="V92" i="2"/>
  <c r="Z73" i="2"/>
  <c r="Z74" i="2"/>
  <c r="X66" i="2"/>
  <c r="X67" i="2"/>
  <c r="AB80" i="2"/>
  <c r="AB79" i="2"/>
  <c r="L49" i="2" l="1"/>
  <c r="Z49" i="2" s="1"/>
  <c r="J69" i="2" l="1"/>
  <c r="L69" i="2"/>
  <c r="Z69" i="2" s="1"/>
  <c r="V85" i="2"/>
  <c r="V84" i="2"/>
  <c r="AB87" i="2"/>
  <c r="AB89" i="2"/>
  <c r="AB88" i="2"/>
  <c r="F46" i="2" l="1"/>
  <c r="C35" i="2" l="1"/>
  <c r="L40" i="2"/>
  <c r="Q46" i="2"/>
  <c r="P46" i="2"/>
  <c r="O46" i="2"/>
  <c r="N46" i="2"/>
  <c r="M46" i="2"/>
  <c r="K46" i="2"/>
  <c r="E46" i="2"/>
  <c r="D46" i="2"/>
  <c r="C46" i="2"/>
  <c r="L56" i="2"/>
  <c r="AC42" i="2"/>
  <c r="AB42" i="2"/>
  <c r="AA42" i="2"/>
  <c r="Z42" i="2"/>
  <c r="V42" i="2"/>
  <c r="Q42" i="2"/>
  <c r="P42" i="2"/>
  <c r="O42" i="2"/>
  <c r="N42" i="2"/>
  <c r="M42" i="2"/>
  <c r="K42" i="2"/>
  <c r="F42" i="2"/>
  <c r="E42" i="2"/>
  <c r="D42" i="2"/>
  <c r="C42" i="2"/>
  <c r="C68" i="2"/>
  <c r="Z75" i="2"/>
  <c r="Y75" i="2"/>
  <c r="X75" i="2"/>
  <c r="W75" i="2"/>
  <c r="V75" i="2"/>
  <c r="Q75" i="2"/>
  <c r="P75" i="2"/>
  <c r="O75" i="2"/>
  <c r="N75" i="2"/>
  <c r="M75" i="2"/>
  <c r="K75" i="2"/>
  <c r="F75" i="2"/>
  <c r="E75" i="2"/>
  <c r="D75" i="2"/>
  <c r="C75" i="2"/>
  <c r="L76" i="2"/>
  <c r="AB76" i="2" s="1"/>
  <c r="AC61" i="2"/>
  <c r="AB61" i="2"/>
  <c r="AA61" i="2"/>
  <c r="Z61" i="2"/>
  <c r="W61" i="2"/>
  <c r="V61" i="2"/>
  <c r="Q61" i="2"/>
  <c r="P61" i="2"/>
  <c r="O61" i="2"/>
  <c r="N61" i="2"/>
  <c r="M61" i="2"/>
  <c r="K61" i="2"/>
  <c r="F61" i="2"/>
  <c r="E61" i="2"/>
  <c r="D61" i="2"/>
  <c r="C61" i="2"/>
  <c r="L64" i="2"/>
  <c r="X64" i="2" s="1"/>
  <c r="L63" i="2"/>
  <c r="J56" i="2" l="1"/>
  <c r="AB56" i="2"/>
  <c r="J40" i="2"/>
  <c r="X40" i="2"/>
  <c r="J63" i="2"/>
  <c r="X63" i="2"/>
  <c r="J76" i="2"/>
  <c r="J64" i="2"/>
  <c r="L38" i="2"/>
  <c r="J38" i="2" s="1"/>
  <c r="L95" i="2" l="1"/>
  <c r="J95" i="2" l="1"/>
  <c r="AB95" i="2"/>
  <c r="O68" i="2"/>
  <c r="AC94" i="2" l="1"/>
  <c r="AB94" i="2"/>
  <c r="AA94" i="2"/>
  <c r="Z94" i="2"/>
  <c r="Y94" i="2"/>
  <c r="X94" i="2"/>
  <c r="W94" i="2"/>
  <c r="V94" i="2"/>
  <c r="Q94" i="2"/>
  <c r="P94" i="2"/>
  <c r="O94" i="2"/>
  <c r="N94" i="2"/>
  <c r="M94" i="2"/>
  <c r="L94" i="2"/>
  <c r="K94" i="2"/>
  <c r="J94" i="2"/>
  <c r="AC90" i="2"/>
  <c r="AB90" i="2"/>
  <c r="Z90" i="2"/>
  <c r="X90" i="2"/>
  <c r="V90" i="2"/>
  <c r="Q90" i="2"/>
  <c r="P90" i="2"/>
  <c r="O90" i="2"/>
  <c r="N90" i="2"/>
  <c r="M90" i="2"/>
  <c r="L90" i="2"/>
  <c r="K90" i="2"/>
  <c r="F90" i="2"/>
  <c r="E90" i="2"/>
  <c r="D90" i="2"/>
  <c r="C90" i="2"/>
  <c r="J90" i="2"/>
  <c r="AC81" i="2"/>
  <c r="AB81" i="2"/>
  <c r="AA81" i="2"/>
  <c r="Z81" i="2"/>
  <c r="Y81" i="2"/>
  <c r="X81" i="2"/>
  <c r="Q81" i="2"/>
  <c r="P81" i="2"/>
  <c r="O81" i="2"/>
  <c r="N81" i="2"/>
  <c r="M81" i="2"/>
  <c r="K81" i="2"/>
  <c r="F81" i="2"/>
  <c r="E81" i="2"/>
  <c r="D81" i="2"/>
  <c r="C81" i="2"/>
  <c r="C60" i="2" s="1"/>
  <c r="C45" i="2" s="1"/>
  <c r="C34" i="2" s="1"/>
  <c r="L82" i="2"/>
  <c r="V82" i="2" s="1"/>
  <c r="AC68" i="2"/>
  <c r="Y68" i="2"/>
  <c r="X68" i="2"/>
  <c r="V68" i="2"/>
  <c r="Q68" i="2"/>
  <c r="P68" i="2"/>
  <c r="N68" i="2"/>
  <c r="M68" i="2"/>
  <c r="K68" i="2"/>
  <c r="F68" i="2"/>
  <c r="E68" i="2"/>
  <c r="D68" i="2"/>
  <c r="E60" i="2" l="1"/>
  <c r="D60" i="2"/>
  <c r="F60" i="2"/>
  <c r="J82" i="2"/>
  <c r="E35" i="2" l="1"/>
  <c r="L83" i="2"/>
  <c r="L77" i="2"/>
  <c r="AB77" i="2" s="1"/>
  <c r="V83" i="2" l="1"/>
  <c r="V81" i="2" s="1"/>
  <c r="J77" i="2"/>
  <c r="J83" i="2"/>
  <c r="J81" i="2" s="1"/>
  <c r="L81" i="2"/>
  <c r="L78" i="2"/>
  <c r="L70" i="2"/>
  <c r="Z70" i="2" s="1"/>
  <c r="L71" i="2"/>
  <c r="Z71" i="2" s="1"/>
  <c r="L75" i="2" l="1"/>
  <c r="AB78" i="2"/>
  <c r="AB75" i="2" s="1"/>
  <c r="J71" i="2"/>
  <c r="J78" i="2"/>
  <c r="J75" i="2" s="1"/>
  <c r="J70" i="2"/>
  <c r="D35" i="2" l="1"/>
  <c r="F35" i="2"/>
  <c r="W35" i="2" l="1"/>
  <c r="Y35" i="2"/>
  <c r="AA35" i="2"/>
  <c r="AB35" i="2"/>
  <c r="AC35" i="2"/>
  <c r="V60" i="2"/>
  <c r="L72" i="2"/>
  <c r="Z72" i="2" s="1"/>
  <c r="Z68" i="2" s="1"/>
  <c r="K60" i="2"/>
  <c r="M60" i="2"/>
  <c r="N60" i="2"/>
  <c r="O60" i="2"/>
  <c r="P60" i="2"/>
  <c r="Q60" i="2"/>
  <c r="L68" i="2" l="1"/>
  <c r="AB68" i="2"/>
  <c r="AB60" i="2" s="1"/>
  <c r="P45" i="2"/>
  <c r="J72" i="2"/>
  <c r="J68" i="2" s="1"/>
  <c r="Q45" i="2"/>
  <c r="O45" i="2"/>
  <c r="AC45" i="2"/>
  <c r="AC34" i="2" s="1"/>
  <c r="K45" i="2"/>
  <c r="W45" i="2"/>
  <c r="W34" i="2" s="1"/>
  <c r="Y45" i="2"/>
  <c r="Y34" i="2" s="1"/>
  <c r="AA45" i="2"/>
  <c r="AA34" i="2" s="1"/>
  <c r="N45" i="2"/>
  <c r="M45" i="2"/>
  <c r="Y33" i="2" l="1"/>
  <c r="AA33" i="2"/>
  <c r="W33" i="2"/>
  <c r="AC33" i="2"/>
  <c r="L62" i="2"/>
  <c r="X62" i="2" s="1"/>
  <c r="J62" i="2" l="1"/>
  <c r="L48" i="2"/>
  <c r="V48" i="2" s="1"/>
  <c r="L50" i="2"/>
  <c r="X50" i="2" s="1"/>
  <c r="L51" i="2"/>
  <c r="AB51" i="2" s="1"/>
  <c r="AB46" i="2" s="1"/>
  <c r="L52" i="2"/>
  <c r="V52" i="2" s="1"/>
  <c r="L53" i="2"/>
  <c r="V53" i="2" s="1"/>
  <c r="L54" i="2"/>
  <c r="L55" i="2"/>
  <c r="X55" i="2" s="1"/>
  <c r="L57" i="2"/>
  <c r="X57" i="2" s="1"/>
  <c r="L58" i="2"/>
  <c r="Z58" i="2" s="1"/>
  <c r="L59" i="2"/>
  <c r="Z59" i="2" s="1"/>
  <c r="L47" i="2"/>
  <c r="V47" i="2" s="1"/>
  <c r="X54" i="2" l="1"/>
  <c r="J54" i="2"/>
  <c r="X46" i="2"/>
  <c r="V46" i="2"/>
  <c r="V45" i="2" s="1"/>
  <c r="Z46" i="2"/>
  <c r="L46" i="2"/>
  <c r="F45" i="2"/>
  <c r="F34" i="2" s="1"/>
  <c r="E45" i="2"/>
  <c r="E34" i="2" s="1"/>
  <c r="J58" i="2"/>
  <c r="J55" i="2"/>
  <c r="J53" i="2"/>
  <c r="J51" i="2"/>
  <c r="J49" i="2"/>
  <c r="J59" i="2"/>
  <c r="J57" i="2"/>
  <c r="J52" i="2"/>
  <c r="J50" i="2"/>
  <c r="J48" i="2"/>
  <c r="L44" i="2"/>
  <c r="X44" i="2" s="1"/>
  <c r="L43" i="2"/>
  <c r="Q35" i="2"/>
  <c r="L37" i="2"/>
  <c r="X37" i="2" s="1"/>
  <c r="L39" i="2"/>
  <c r="J39" i="2" s="1"/>
  <c r="L41" i="2"/>
  <c r="V41" i="2" s="1"/>
  <c r="Z35" i="2"/>
  <c r="X43" i="2" l="1"/>
  <c r="X42" i="2" s="1"/>
  <c r="L42" i="2"/>
  <c r="J44" i="2"/>
  <c r="J41" i="2"/>
  <c r="J37" i="2"/>
  <c r="J43" i="2"/>
  <c r="Q34" i="2"/>
  <c r="AB45" i="2"/>
  <c r="Q33" i="2" l="1"/>
  <c r="J42" i="2"/>
  <c r="AB34" i="2"/>
  <c r="L36" i="2"/>
  <c r="V36" i="2" s="1"/>
  <c r="M35" i="2"/>
  <c r="M34" i="2" s="1"/>
  <c r="N35" i="2"/>
  <c r="N34" i="2" s="1"/>
  <c r="O35" i="2"/>
  <c r="O34" i="2" s="1"/>
  <c r="P35" i="2"/>
  <c r="P34" i="2" s="1"/>
  <c r="O33" i="2" l="1"/>
  <c r="M33" i="2"/>
  <c r="AB33" i="2"/>
  <c r="P33" i="2"/>
  <c r="J36" i="2"/>
  <c r="V35" i="2"/>
  <c r="V34" i="2" s="1"/>
  <c r="X35" i="2"/>
  <c r="L35" i="2"/>
  <c r="J35" i="2"/>
  <c r="V33" i="2" l="1"/>
  <c r="N33" i="2"/>
  <c r="L89" i="2"/>
  <c r="J89" i="2"/>
  <c r="L88" i="2"/>
  <c r="L87" i="2" s="1"/>
  <c r="J88" i="2"/>
  <c r="L86" i="2"/>
  <c r="AB86" i="2" s="1"/>
  <c r="J86" i="2"/>
  <c r="J87" i="2" l="1"/>
  <c r="K35" i="2" l="1"/>
  <c r="K34" i="2" s="1"/>
  <c r="J47" i="2"/>
  <c r="J46" i="2" s="1"/>
  <c r="L65" i="2"/>
  <c r="L61" i="2" l="1"/>
  <c r="X65" i="2"/>
  <c r="X61" i="2" s="1"/>
  <c r="K33" i="2"/>
  <c r="Z60" i="2"/>
  <c r="Z45" i="2" s="1"/>
  <c r="Z34" i="2" s="1"/>
  <c r="D45" i="2"/>
  <c r="D34" i="2" s="1"/>
  <c r="J65" i="2"/>
  <c r="L60" i="2"/>
  <c r="Z33" i="2" l="1"/>
  <c r="J61" i="2"/>
  <c r="J60" i="2" s="1"/>
  <c r="X60" i="2"/>
  <c r="X45" i="2" s="1"/>
  <c r="X34" i="2" s="1"/>
  <c r="L45" i="2"/>
  <c r="L34" i="2" l="1"/>
  <c r="X33" i="2"/>
  <c r="J45" i="2"/>
  <c r="J34" i="2" s="1"/>
  <c r="L33" i="2" l="1"/>
  <c r="J33" i="2"/>
</calcChain>
</file>

<file path=xl/sharedStrings.xml><?xml version="1.0" encoding="utf-8"?>
<sst xmlns="http://schemas.openxmlformats.org/spreadsheetml/2006/main" count="590" uniqueCount="356">
  <si>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</si>
  <si>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</si>
  <si>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</si>
  <si>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</si>
  <si>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</si>
  <si>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</si>
  <si>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</si>
  <si>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</si>
  <si>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Иностранный язык</t>
  </si>
  <si>
    <t>История</t>
  </si>
  <si>
    <t>ФТД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</si>
  <si>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</si>
  <si>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</si>
  <si>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</si>
  <si>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</si>
  <si>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</si>
  <si>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</si>
  <si>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</si>
  <si>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</si>
  <si>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</si>
  <si>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</si>
  <si>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</si>
  <si>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</si>
  <si>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</si>
  <si>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</si>
  <si>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</si>
  <si>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</si>
  <si>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</si>
  <si>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</si>
  <si>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</si>
  <si>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</si>
  <si>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</si>
  <si>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</si>
  <si>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</si>
  <si>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</si>
  <si>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</si>
  <si>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</si>
  <si>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</si>
  <si>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</si>
  <si>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Экономика организации</t>
  </si>
  <si>
    <t>ОП.12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</si>
  <si>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</si>
  <si>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</si>
  <si>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</si>
  <si>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</si>
  <si>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</si>
  <si>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</si>
  <si>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</si>
  <si>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</si>
  <si>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</si>
  <si>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</si>
  <si>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</si>
  <si>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УП.02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</si>
  <si>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</si>
  <si>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</si>
  <si>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</si>
  <si>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</si>
  <si>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</si>
  <si>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</si>
  <si>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</si>
  <si>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</si>
  <si>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</si>
  <si>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</si>
  <si>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_x000D_
В.М. Манукян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</si>
  <si>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</si>
  <si>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</si>
  <si>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</si>
  <si>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</si>
  <si>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</si>
  <si>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</si>
  <si>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</si>
  <si>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</si>
  <si>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</si>
  <si>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</si>
  <si>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</si>
  <si>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</si>
  <si>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</si>
  <si>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</si>
  <si>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</si>
  <si>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</si>
  <si>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</si>
  <si>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</si>
  <si>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</si>
  <si>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</si>
  <si>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</si>
  <si>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</si>
  <si>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</si>
  <si>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</si>
  <si>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</si>
  <si>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</si>
  <si>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</si>
  <si>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</si>
  <si>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</si>
  <si>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</si>
  <si>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</si>
  <si>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</si>
  <si>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</si>
  <si>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</si>
  <si>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</si>
  <si>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</si>
  <si>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</si>
  <si>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</si>
  <si>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</si>
  <si>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</si>
  <si>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</si>
  <si>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</si>
  <si>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</si>
  <si>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</si>
  <si>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</si>
  <si>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</si>
  <si>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</si>
  <si>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</si>
  <si>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</si>
  <si>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</si>
  <si>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</si>
  <si>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</si>
  <si>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</si>
  <si>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</si>
  <si>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</si>
  <si>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</si>
  <si>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</si>
  <si>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</si>
  <si>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</si>
  <si>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</si>
  <si>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</si>
  <si>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</si>
  <si>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</si>
  <si>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</si>
  <si>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</si>
  <si>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</si>
  <si>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</si>
  <si>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</si>
  <si>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</si>
  <si>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</si>
  <si>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</si>
  <si>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</si>
  <si>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</si>
  <si>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</si>
  <si>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</si>
  <si>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</si>
  <si>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</si>
  <si>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</si>
  <si>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</si>
  <si>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</si>
  <si>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</si>
  <si>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</si>
  <si>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</si>
  <si>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</si>
  <si>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</si>
  <si>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</si>
  <si>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</si>
  <si>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</si>
  <si>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</si>
  <si>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</si>
  <si>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</si>
  <si>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</si>
  <si>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</si>
  <si>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</si>
  <si>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</si>
  <si>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</si>
  <si>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</si>
  <si>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</si>
  <si>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</si>
  <si>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</si>
  <si>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</si>
  <si>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</si>
  <si>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</si>
  <si>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</si>
  <si>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</si>
  <si>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</si>
  <si>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</si>
  <si>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</si>
  <si>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</si>
  <si>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</si>
  <si>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</si>
  <si>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</si>
  <si>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</si>
  <si>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</si>
  <si>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</si>
  <si>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</si>
  <si>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</si>
  <si>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</si>
  <si>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</si>
  <si>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</si>
  <si>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ИН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</si>
  <si>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</si>
  <si>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</si>
  <si>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</si>
  <si>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</si>
  <si>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</si>
  <si>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</si>
  <si>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</si>
  <si>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</si>
  <si>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</si>
  <si>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</si>
  <si>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</si>
  <si>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</si>
  <si>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</si>
  <si>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</si>
  <si>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</si>
  <si>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</si>
  <si>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</si>
  <si>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</si>
  <si>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</si>
  <si>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</si>
  <si>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</si>
  <si>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</si>
  <si>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</si>
  <si>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ЭКЗ</t>
  </si>
  <si>
    <t>зачет</t>
  </si>
  <si>
    <t>ФТД.03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</si>
  <si>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</si>
  <si>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</si>
  <si>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</si>
  <si>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</si>
  <si>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</si>
  <si>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</si>
  <si>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</si>
  <si>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</si>
  <si>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</si>
  <si>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</si>
  <si>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</si>
  <si>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</si>
  <si>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</si>
  <si>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</si>
  <si>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</si>
  <si>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</si>
  <si>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</si>
  <si>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</si>
  <si>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Итоговая неделя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</si>
  <si>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</si>
  <si>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</si>
  <si>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</si>
  <si>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</si>
  <si>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</si>
  <si>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</si>
  <si>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</si>
  <si>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</si>
  <si>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</si>
  <si>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</si>
  <si>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</si>
  <si>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</si>
  <si>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</si>
  <si>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Руководитель ОПОП</t>
  </si>
  <si>
    <t xml:space="preserve">Начальник учебно-методического управления                                                                                    </t>
  </si>
  <si>
    <t xml:space="preserve">                                                          наименование специальности</t>
  </si>
  <si>
    <t>Безопасность жизнедеятельности</t>
  </si>
  <si>
    <t>МДК.02.02</t>
  </si>
  <si>
    <t>МДК.02.03</t>
  </si>
  <si>
    <t>МДК.02.04</t>
  </si>
  <si>
    <t>ПМ.03</t>
  </si>
  <si>
    <t>МДК.03.01</t>
  </si>
  <si>
    <t>МДК.03.02</t>
  </si>
  <si>
    <t>УП.03</t>
  </si>
  <si>
    <t>ПМ.04</t>
  </si>
  <si>
    <t>МДК.04.01</t>
  </si>
  <si>
    <t>ПП.03</t>
  </si>
  <si>
    <t>УП.05</t>
  </si>
  <si>
    <t>ПП.05</t>
  </si>
  <si>
    <t>Документационное обеспечение управления</t>
  </si>
  <si>
    <t>Э</t>
  </si>
  <si>
    <t>Элективные дисциплины</t>
  </si>
  <si>
    <t>Э.1</t>
  </si>
  <si>
    <t>Технологии бережливого производства</t>
  </si>
  <si>
    <t>2 недели</t>
  </si>
  <si>
    <t>4 недели</t>
  </si>
  <si>
    <t>1 неделя</t>
  </si>
  <si>
    <t>3 недели</t>
  </si>
  <si>
    <t>6 недель</t>
  </si>
  <si>
    <t>39.02.01</t>
  </si>
  <si>
    <t>Социальная работа</t>
  </si>
  <si>
    <t>Квалификация: специалист по социальной работе</t>
  </si>
  <si>
    <t>Утвержден Приказом Минобрнауки РФ от 12 мая 2014   № 506</t>
  </si>
  <si>
    <t>Информационные технологии в профессиональной деятельности</t>
  </si>
  <si>
    <t>Статистика</t>
  </si>
  <si>
    <t>Теория и методика социальной работы</t>
  </si>
  <si>
    <t>Организация социальной работы в Российской Федерации</t>
  </si>
  <si>
    <t>Деловая культура</t>
  </si>
  <si>
    <t>Основы учебно-исследовательской деятельности</t>
  </si>
  <si>
    <t>Основы педагогики и психологии</t>
  </si>
  <si>
    <t>Основы социальной медицины</t>
  </si>
  <si>
    <t>Социальная работа с лицами пожилого возраста и инвалидами</t>
  </si>
  <si>
    <t>Социально-правовые и законодательные основы социальной работы с пожилыми и инвалидами</t>
  </si>
  <si>
    <t>Психология и андрогогика лиц пожилого возраста и инвалидов</t>
  </si>
  <si>
    <t>МДК.01.03</t>
  </si>
  <si>
    <t>МДК.01.04</t>
  </si>
  <si>
    <t>Технологии социальной работы с пожилыми и инвалидами</t>
  </si>
  <si>
    <t>Социальный патронат лиц пожилого возраста и инвалидов</t>
  </si>
  <si>
    <t>Социальная работа с семьей и детьми</t>
  </si>
  <si>
    <t>Социально-правовая и законодательная основы социальной работы с семьей и детьми</t>
  </si>
  <si>
    <t>Возрастная психология и педагогика, семьеведение</t>
  </si>
  <si>
    <t>Технология социальной работы с семьей и детьми</t>
  </si>
  <si>
    <t>Социальный патронат различных типов семей и детей</t>
  </si>
  <si>
    <t>МДК.03.03</t>
  </si>
  <si>
    <t>Социальная работа с лицами из групп риска, оказавшимися в ТЖС</t>
  </si>
  <si>
    <t>Нормативно-правовая основа социальной работы с лицами из групп риска</t>
  </si>
  <si>
    <t>Технологии социальной работы с лицами из групп риска</t>
  </si>
  <si>
    <t>Социальный патронат лиц из групп риска</t>
  </si>
  <si>
    <t>МДК.04.02</t>
  </si>
  <si>
    <t>Выполнение работ по профессии "Социальный работник"</t>
  </si>
  <si>
    <t>Технология социальной работы в учреждениях социальной защиты</t>
  </si>
  <si>
    <t>Основы социально-бытового обслуживания</t>
  </si>
  <si>
    <t>Этика профессиональной деятельности</t>
  </si>
  <si>
    <t>Право социального обеспечения</t>
  </si>
  <si>
    <t>Менеджмент</t>
  </si>
  <si>
    <t>Коммуникативный практикум</t>
  </si>
  <si>
    <t>Основы права</t>
  </si>
  <si>
    <t>Конфликтология</t>
  </si>
  <si>
    <t>Логика</t>
  </si>
  <si>
    <t>Эффективное поведение на рынке труда</t>
  </si>
  <si>
    <t>"09" декабря 2021 г.</t>
  </si>
  <si>
    <t>Протокол № 36 от 09.12.2021г.</t>
  </si>
  <si>
    <t>Уровень образования, необходимый для приема на обучение:    основное общее образование</t>
  </si>
  <si>
    <t>Срок обучения:   2 года 10 месяцев</t>
  </si>
  <si>
    <t>III</t>
  </si>
  <si>
    <t>Всего по ОПОП с факультативами</t>
  </si>
  <si>
    <t>Всего по ОПОП без факультативов</t>
  </si>
  <si>
    <t>Общеобразовательный цикл с факультативами</t>
  </si>
  <si>
    <t>ООЦ.00</t>
  </si>
  <si>
    <t>Общеобразовательный цикл без факультативов</t>
  </si>
  <si>
    <t>Общие обязательные дисциплины</t>
  </si>
  <si>
    <t>ООЦ.01</t>
  </si>
  <si>
    <t>Русский язык</t>
  </si>
  <si>
    <t>ООЦ.02</t>
  </si>
  <si>
    <t>Литература</t>
  </si>
  <si>
    <t>ООЦ.03</t>
  </si>
  <si>
    <t>ООЦ.04</t>
  </si>
  <si>
    <t>Математика (углубленный уровень)</t>
  </si>
  <si>
    <t>ООЦ.05</t>
  </si>
  <si>
    <t>ООЦ.06</t>
  </si>
  <si>
    <t>Физическая культура</t>
  </si>
  <si>
    <t>ООЦ.07</t>
  </si>
  <si>
    <t>Основы безопасности жизнедеятельности</t>
  </si>
  <si>
    <t>ООЦ.08</t>
  </si>
  <si>
    <t>Астрономия</t>
  </si>
  <si>
    <t>Дисциплины по выбору из обязательных предметых областей</t>
  </si>
  <si>
    <t>ООЦ.9</t>
  </si>
  <si>
    <t>Физика</t>
  </si>
  <si>
    <t>ООЦ.10</t>
  </si>
  <si>
    <t>Информатика (углубленный уровень)</t>
  </si>
  <si>
    <t>ООЦ.11</t>
  </si>
  <si>
    <t>Обществознание (вкл. экономику и право)</t>
  </si>
  <si>
    <t>Дополнительные учебные дисциплины</t>
  </si>
  <si>
    <t>ООЦ.12</t>
  </si>
  <si>
    <t>Естествознание (химия, биология)</t>
  </si>
  <si>
    <t>ООЦ.13</t>
  </si>
  <si>
    <t>География</t>
  </si>
  <si>
    <t>Эффективное поведение в конфликте</t>
  </si>
  <si>
    <t>Риторика</t>
  </si>
  <si>
    <t>Экология Балтийского региона</t>
  </si>
  <si>
    <t>ФТД.04</t>
  </si>
  <si>
    <t>Мировая художественная культура</t>
  </si>
  <si>
    <t>3 курс</t>
  </si>
  <si>
    <t>5 семестр</t>
  </si>
  <si>
    <t>6 семестр</t>
  </si>
  <si>
    <t>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</si>
</sst>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40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7" fillId="3" borderId="9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/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7" xfId="1" applyNumberFormat="1" applyFont="1" applyFill="1" applyBorder="1" applyAlignment="1" applyProtection="1">
      <alignment horizontal="center" vertical="center"/>
      <protection locked="0"/>
    </xf>
    <xf numFmtId="0" fontId="16" fillId="10" borderId="7" xfId="0" applyFont="1" applyFill="1" applyBorder="1" applyAlignment="1">
      <alignment horizontal="center" vertical="center"/>
    </xf>
    <xf numFmtId="1" fontId="16" fillId="10" borderId="11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5" borderId="7" xfId="0" applyFont="1" applyFill="1" applyBorder="1"/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Border="1" applyAlignment="1" applyProtection="1">
      <alignment vertical="center" textRotation="90"/>
      <protection locked="0"/>
    </xf>
    <xf numFmtId="0" fontId="1" fillId="3" borderId="11" xfId="1" applyNumberFormat="1" applyFont="1" applyFill="1" applyBorder="1" applyAlignment="1" applyProtection="1">
      <alignment horizontal="center" vertical="center"/>
      <protection locked="0"/>
    </xf>
    <xf numFmtId="0" fontId="1" fillId="3" borderId="11" xfId="1" applyNumberFormat="1" applyFont="1" applyFill="1" applyBorder="1" applyAlignment="1" applyProtection="1">
      <alignment horizontal="left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2" fillId="13" borderId="7" xfId="1" applyNumberFormat="1" applyFont="1" applyFill="1" applyBorder="1" applyAlignment="1" applyProtection="1">
      <alignment horizontal="center" vertical="center"/>
      <protection locked="0"/>
    </xf>
    <xf numFmtId="0" fontId="12" fillId="8" borderId="7" xfId="1" applyNumberFormat="1" applyFont="1" applyFill="1" applyBorder="1" applyAlignment="1" applyProtection="1">
      <alignment horizontal="center" vertical="center"/>
      <protection locked="0"/>
    </xf>
    <xf numFmtId="0" fontId="12" fillId="14" borderId="7" xfId="1" applyNumberFormat="1" applyFont="1" applyFill="1" applyBorder="1" applyAlignment="1" applyProtection="1">
      <alignment horizontal="center" vertical="center"/>
      <protection locked="0"/>
    </xf>
    <xf numFmtId="0" fontId="12" fillId="6" borderId="11" xfId="1" applyNumberFormat="1" applyFont="1" applyFill="1" applyBorder="1" applyAlignment="1" applyProtection="1">
      <alignment horizontal="center" vertical="center"/>
      <protection locked="0"/>
    </xf>
    <xf numFmtId="49" fontId="1" fillId="15" borderId="24" xfId="1" applyNumberFormat="1" applyFont="1" applyFill="1" applyBorder="1" applyAlignment="1" applyProtection="1">
      <alignment horizontal="center" vertical="center"/>
      <protection locked="0"/>
    </xf>
    <xf numFmtId="49" fontId="1" fillId="15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4" borderId="7" xfId="1" applyFont="1" applyFill="1" applyBorder="1" applyAlignment="1" applyProtection="1">
      <alignment horizontal="center" vertical="center"/>
      <protection locked="0"/>
    </xf>
    <xf numFmtId="49" fontId="1" fillId="15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5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6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5" fillId="9" borderId="7" xfId="0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28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5" fillId="9" borderId="7" xfId="0" applyFont="1" applyFill="1" applyBorder="1" applyAlignment="1">
      <alignment horizontal="left"/>
    </xf>
    <xf numFmtId="0" fontId="4" fillId="9" borderId="39" xfId="0" applyFont="1" applyFill="1" applyBorder="1" applyAlignment="1">
      <alignment horizontal="left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0" xfId="1" applyNumberFormat="1" applyFont="1" applyFill="1" applyBorder="1" applyAlignment="1" applyProtection="1">
      <alignment horizontal="center" vertical="center"/>
      <protection locked="0"/>
    </xf>
    <xf numFmtId="0" fontId="12" fillId="0" borderId="41" xfId="1" applyNumberFormat="1" applyFont="1" applyFill="1" applyBorder="1" applyAlignment="1" applyProtection="1">
      <alignment horizontal="center" vertical="center"/>
      <protection locked="0"/>
    </xf>
    <xf numFmtId="0" fontId="12" fillId="6" borderId="41" xfId="1" applyNumberFormat="1" applyFont="1" applyFill="1" applyBorder="1" applyAlignment="1" applyProtection="1">
      <alignment horizontal="center" vertical="center"/>
      <protection locked="0"/>
    </xf>
    <xf numFmtId="0" fontId="12" fillId="13" borderId="41" xfId="1" applyNumberFormat="1" applyFont="1" applyFill="1" applyBorder="1" applyAlignment="1" applyProtection="1">
      <alignment horizontal="center" vertical="center"/>
      <protection locked="0"/>
    </xf>
    <xf numFmtId="0" fontId="1" fillId="0" borderId="41" xfId="1" applyFill="1" applyBorder="1" applyAlignment="1">
      <alignment horizontal="center"/>
    </xf>
    <xf numFmtId="0" fontId="12" fillId="2" borderId="41" xfId="1" applyNumberFormat="1" applyFont="1" applyFill="1" applyBorder="1" applyAlignment="1" applyProtection="1">
      <alignment horizontal="center" vertical="center"/>
      <protection locked="0"/>
    </xf>
    <xf numFmtId="49" fontId="1" fillId="15" borderId="43" xfId="1" applyNumberFormat="1" applyFont="1" applyFill="1" applyBorder="1" applyAlignment="1" applyProtection="1">
      <alignment horizontal="center" vertical="center"/>
      <protection locked="0"/>
    </xf>
    <xf numFmtId="0" fontId="12" fillId="16" borderId="41" xfId="1" applyNumberFormat="1" applyFont="1" applyFill="1" applyBorder="1" applyAlignment="1" applyProtection="1">
      <alignment horizontal="center" vertical="center"/>
      <protection locked="0"/>
    </xf>
    <xf numFmtId="0" fontId="12" fillId="16" borderId="7" xfId="1" applyNumberFormat="1" applyFont="1" applyFill="1" applyBorder="1" applyAlignment="1" applyProtection="1">
      <alignment horizontal="center" vertical="center"/>
      <protection locked="0"/>
    </xf>
    <xf numFmtId="0" fontId="12" fillId="11" borderId="41" xfId="1" applyNumberFormat="1" applyFont="1" applyFill="1" applyBorder="1" applyAlignment="1" applyProtection="1">
      <alignment horizontal="center" vertical="center"/>
      <protection locked="0"/>
    </xf>
    <xf numFmtId="0" fontId="12" fillId="11" borderId="42" xfId="1" applyNumberFormat="1" applyFont="1" applyFill="1" applyBorder="1" applyAlignment="1" applyProtection="1">
      <alignment horizontal="center" vertical="center"/>
      <protection locked="0"/>
    </xf>
    <xf numFmtId="0" fontId="12" fillId="11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9" borderId="7" xfId="1" applyNumberFormat="1" applyFont="1" applyFill="1" applyBorder="1" applyAlignment="1" applyProtection="1">
      <alignment horizontal="center" vertical="center"/>
      <protection locked="0"/>
    </xf>
    <xf numFmtId="0" fontId="5" fillId="9" borderId="28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39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1" fontId="5" fillId="9" borderId="7" xfId="1" applyNumberFormat="1" applyFont="1" applyFill="1" applyBorder="1" applyAlignment="1" applyProtection="1">
      <alignment horizontal="center" vertical="center" wrapText="1"/>
    </xf>
    <xf numFmtId="0" fontId="5" fillId="9" borderId="4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11" borderId="7" xfId="1" applyNumberFormat="1" applyFont="1" applyFill="1" applyBorder="1" applyAlignment="1" applyProtection="1">
      <alignment horizontal="center" vertical="center"/>
      <protection locked="0"/>
    </xf>
    <xf numFmtId="0" fontId="5" fillId="11" borderId="28" xfId="1" applyNumberFormat="1" applyFont="1" applyFill="1" applyBorder="1" applyAlignment="1" applyProtection="1">
      <alignment horizontal="left" vertical="center" wrapText="1"/>
      <protection locked="0"/>
    </xf>
    <xf numFmtId="1" fontId="5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39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1" fontId="5" fillId="11" borderId="7" xfId="0" applyNumberFormat="1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" fontId="16" fillId="10" borderId="6" xfId="0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/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8" borderId="21" xfId="1" applyNumberFormat="1" applyFont="1" applyFill="1" applyBorder="1" applyAlignment="1" applyProtection="1">
      <alignment horizontal="center" vertical="center"/>
      <protection locked="0"/>
    </xf>
    <xf numFmtId="0" fontId="12" fillId="14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/>
    <xf numFmtId="0" fontId="5" fillId="7" borderId="27" xfId="0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 applyProtection="1">
      <alignment horizontal="center" vertical="center"/>
      <protection locked="0"/>
    </xf>
    <xf numFmtId="0" fontId="19" fillId="3" borderId="9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22" fillId="3" borderId="0" xfId="2" applyFont="1" applyFill="1" applyBorder="1" applyAlignment="1" applyProtection="1">
      <alignment horizontal="left" vertical="center"/>
      <protection locked="0"/>
    </xf>
    <xf numFmtId="0" fontId="9" fillId="3" borderId="0" xfId="2" applyFont="1" applyFill="1" applyBorder="1" applyAlignment="1" applyProtection="1">
      <alignment horizontal="left" vertical="center"/>
      <protection locked="0"/>
    </xf>
    <xf numFmtId="0" fontId="22" fillId="3" borderId="0" xfId="2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9" xfId="1" applyFont="1" applyFill="1" applyBorder="1" applyAlignment="1" applyProtection="1">
      <alignment horizontal="left" vertical="center"/>
      <protection locked="0"/>
    </xf>
    <xf numFmtId="0" fontId="9" fillId="3" borderId="16" xfId="1" applyFont="1" applyFill="1" applyBorder="1" applyAlignment="1" applyProtection="1">
      <alignment horizontal="left" vertical="center" wrapText="1"/>
      <protection locked="0"/>
    </xf>
    <xf numFmtId="0" fontId="9" fillId="3" borderId="9" xfId="1" applyNumberFormat="1" applyFont="1" applyFill="1" applyBorder="1" applyAlignment="1" applyProtection="1">
      <alignment horizontal="left"/>
      <protection locked="0"/>
    </xf>
    <xf numFmtId="0" fontId="9" fillId="3" borderId="9" xfId="1" applyNumberFormat="1" applyFont="1" applyFill="1" applyBorder="1" applyAlignment="1" applyProtection="1">
      <alignment horizontal="center"/>
      <protection locked="0"/>
    </xf>
    <xf numFmtId="0" fontId="9" fillId="3" borderId="16" xfId="1" applyFont="1" applyFill="1" applyBorder="1" applyAlignment="1" applyProtection="1">
      <alignment horizontal="left" vertical="top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14" fillId="3" borderId="9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9" xfId="1" applyNumberFormat="1" applyFont="1" applyFill="1" applyBorder="1" applyAlignment="1" applyProtection="1">
      <alignment horizontal="left" wrapText="1"/>
      <protection locked="0"/>
    </xf>
    <xf numFmtId="0" fontId="7" fillId="3" borderId="0" xfId="1" applyNumberFormat="1" applyFont="1" applyFill="1" applyBorder="1" applyAlignment="1" applyProtection="1">
      <alignment horizontal="center" vertical="top"/>
      <protection locked="0"/>
    </xf>
    <xf numFmtId="0" fontId="9" fillId="3" borderId="16" xfId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3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3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26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3" borderId="17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2" fillId="6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11" xfId="1" applyNumberFormat="1" applyFont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6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8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13" borderId="2" xfId="1" applyNumberFormat="1" applyFont="1" applyFill="1" applyBorder="1" applyAlignment="1" applyProtection="1">
      <alignment horizontal="center" vertical="center"/>
      <protection locked="0"/>
    </xf>
    <xf numFmtId="0" fontId="12" fillId="6" borderId="45" xfId="1" applyNumberFormat="1" applyFont="1" applyFill="1" applyBorder="1" applyAlignment="1" applyProtection="1">
      <alignment horizontal="center" vertical="center"/>
      <protection locked="0"/>
    </xf>
    <xf numFmtId="0" fontId="12" fillId="13" borderId="20" xfId="1" applyNumberFormat="1" applyFont="1" applyFill="1" applyBorder="1" applyAlignment="1" applyProtection="1">
      <alignment horizontal="center" vertical="center"/>
      <protection locked="0"/>
    </xf>
    <xf numFmtId="0" fontId="12" fillId="13" borderId="46" xfId="1" applyNumberFormat="1" applyFont="1" applyFill="1" applyBorder="1" applyAlignment="1" applyProtection="1">
      <alignment horizontal="center" vertical="center"/>
      <protection locked="0"/>
    </xf>
    <xf numFmtId="0" fontId="12" fillId="13" borderId="4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 applyAlignment="1">
      <alignment horizontal="center"/>
    </xf>
    <xf numFmtId="0" fontId="12" fillId="6" borderId="11" xfId="1" applyNumberFormat="1" applyFont="1" applyFill="1" applyBorder="1" applyAlignment="1" applyProtection="1">
      <alignment horizontal="center" vertical="center"/>
      <protection locked="0"/>
    </xf>
    <xf numFmtId="0" fontId="12" fillId="13" borderId="11" xfId="1" applyNumberFormat="1" applyFont="1" applyFill="1" applyBorder="1" applyAlignment="1" applyProtection="1">
      <alignment horizontal="center" vertical="center"/>
      <protection locked="0"/>
    </xf>
    <xf numFmtId="0" fontId="12" fillId="13" borderId="36" xfId="1" applyNumberFormat="1" applyFont="1" applyFill="1" applyBorder="1" applyAlignment="1" applyProtection="1">
      <alignment horizontal="center" vertical="center"/>
      <protection locked="0"/>
    </xf>
    <xf numFmtId="0" fontId="2" fillId="17" borderId="6" xfId="1" applyNumberFormat="1" applyFont="1" applyFill="1" applyBorder="1" applyAlignment="1" applyProtection="1">
      <alignment horizontal="center" vertical="center"/>
      <protection locked="0"/>
    </xf>
    <xf numFmtId="0" fontId="2" fillId="17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7" borderId="27" xfId="1" applyNumberFormat="1" applyFont="1" applyFill="1" applyBorder="1" applyAlignment="1" applyProtection="1">
      <alignment horizontal="center" vertical="center"/>
      <protection locked="0"/>
    </xf>
    <xf numFmtId="0" fontId="2" fillId="17" borderId="48" xfId="1" applyNumberFormat="1" applyFont="1" applyFill="1" applyBorder="1" applyAlignment="1" applyProtection="1">
      <alignment horizontal="center" vertical="center"/>
      <protection locked="0"/>
    </xf>
    <xf numFmtId="0" fontId="2" fillId="1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7" xfId="1" applyNumberFormat="1" applyFont="1" applyFill="1" applyBorder="1" applyAlignment="1" applyProtection="1">
      <alignment horizontal="center" vertical="center"/>
      <protection locked="0"/>
    </xf>
    <xf numFmtId="1" fontId="2" fillId="1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6" borderId="27" xfId="1" applyNumberFormat="1" applyFont="1" applyFill="1" applyBorder="1" applyAlignment="1" applyProtection="1">
      <alignment horizontal="center" vertical="center"/>
      <protection locked="0"/>
    </xf>
    <xf numFmtId="0" fontId="2" fillId="6" borderId="48" xfId="1" applyNumberFormat="1" applyFont="1" applyFill="1" applyBorder="1" applyAlignment="1" applyProtection="1">
      <alignment horizontal="center" vertical="center"/>
      <protection locked="0"/>
    </xf>
    <xf numFmtId="0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1" applyNumberFormat="1" applyFont="1" applyFill="1" applyBorder="1" applyAlignment="1" applyProtection="1">
      <alignment horizontal="center" vertical="center"/>
      <protection locked="0"/>
    </xf>
    <xf numFmtId="1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8" borderId="6" xfId="1" applyNumberFormat="1" applyFont="1" applyFill="1" applyBorder="1" applyAlignment="1" applyProtection="1">
      <alignment horizontal="center" vertical="center"/>
      <protection locked="0"/>
    </xf>
    <xf numFmtId="0" fontId="2" fillId="18" borderId="28" xfId="1" applyNumberFormat="1" applyFont="1" applyFill="1" applyBorder="1" applyAlignment="1" applyProtection="1">
      <alignment horizontal="left" vertical="center" wrapText="1"/>
      <protection locked="0"/>
    </xf>
    <xf numFmtId="0" fontId="2" fillId="18" borderId="27" xfId="1" applyNumberFormat="1" applyFont="1" applyFill="1" applyBorder="1" applyAlignment="1" applyProtection="1">
      <alignment horizontal="center" vertical="center"/>
      <protection locked="0"/>
    </xf>
    <xf numFmtId="0" fontId="2" fillId="18" borderId="48" xfId="1" applyNumberFormat="1" applyFont="1" applyFill="1" applyBorder="1" applyAlignment="1" applyProtection="1">
      <alignment horizontal="center" vertical="center"/>
      <protection locked="0"/>
    </xf>
    <xf numFmtId="0" fontId="2" fillId="18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8" borderId="7" xfId="1" applyNumberFormat="1" applyFont="1" applyFill="1" applyBorder="1" applyAlignment="1" applyProtection="1">
      <alignment horizontal="center" vertical="center"/>
      <protection locked="0"/>
    </xf>
    <xf numFmtId="0" fontId="5" fillId="8" borderId="6" xfId="1" applyNumberFormat="1" applyFont="1" applyFill="1" applyBorder="1" applyAlignment="1" applyProtection="1">
      <alignment horizontal="center" vertical="center"/>
      <protection locked="0"/>
    </xf>
    <xf numFmtId="0" fontId="2" fillId="8" borderId="28" xfId="1" applyNumberFormat="1" applyFont="1" applyFill="1" applyBorder="1" applyAlignment="1" applyProtection="1">
      <alignment horizontal="left" vertical="center" wrapText="1"/>
      <protection locked="0"/>
    </xf>
    <xf numFmtId="0" fontId="5" fillId="8" borderId="6" xfId="1" applyNumberFormat="1" applyFont="1" applyFill="1" applyBorder="1" applyAlignment="1">
      <alignment horizontal="center" vertical="center"/>
    </xf>
    <xf numFmtId="0" fontId="5" fillId="8" borderId="27" xfId="1" applyNumberFormat="1" applyFont="1" applyFill="1" applyBorder="1" applyAlignment="1">
      <alignment horizontal="center" vertical="center"/>
    </xf>
    <xf numFmtId="0" fontId="5" fillId="8" borderId="48" xfId="1" applyNumberFormat="1" applyFont="1" applyFill="1" applyBorder="1" applyAlignment="1">
      <alignment horizontal="center" vertical="center"/>
    </xf>
    <xf numFmtId="0" fontId="5" fillId="8" borderId="7" xfId="1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6" xfId="1" applyNumberFormat="1" applyFont="1" applyFill="1" applyBorder="1" applyAlignment="1">
      <alignment horizontal="center" vertical="center"/>
    </xf>
    <xf numFmtId="0" fontId="5" fillId="11" borderId="27" xfId="1" applyNumberFormat="1" applyFont="1" applyFill="1" applyBorder="1" applyAlignment="1">
      <alignment horizontal="center" vertical="center"/>
    </xf>
    <xf numFmtId="0" fontId="5" fillId="11" borderId="48" xfId="1" applyNumberFormat="1" applyFont="1" applyFill="1" applyBorder="1" applyAlignment="1">
      <alignment horizontal="center" vertical="center"/>
    </xf>
    <xf numFmtId="0" fontId="5" fillId="11" borderId="7" xfId="1" applyNumberFormat="1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" fontId="2" fillId="11" borderId="7" xfId="0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9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>
      <alignment horizontal="center"/>
    </xf>
    <xf numFmtId="0" fontId="24" fillId="0" borderId="7" xfId="0" applyFont="1" applyFill="1" applyBorder="1"/>
    <xf numFmtId="0" fontId="25" fillId="0" borderId="7" xfId="0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0" fontId="5" fillId="11" borderId="28" xfId="0" applyFont="1" applyFill="1" applyBorder="1" applyAlignment="1">
      <alignment horizontal="center" vertical="center" wrapText="1"/>
    </xf>
    <xf numFmtId="0" fontId="4" fillId="11" borderId="7" xfId="0" applyFont="1" applyFill="1" applyBorder="1"/>
    <xf numFmtId="0" fontId="5" fillId="0" borderId="2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11" borderId="6" xfId="0" applyFont="1" applyFill="1" applyBorder="1"/>
    <xf numFmtId="0" fontId="5" fillId="11" borderId="27" xfId="0" applyFont="1" applyFill="1" applyBorder="1"/>
    <xf numFmtId="0" fontId="5" fillId="11" borderId="48" xfId="0" applyFont="1" applyFill="1" applyBorder="1"/>
    <xf numFmtId="0" fontId="5" fillId="11" borderId="7" xfId="0" applyFont="1" applyFill="1" applyBorder="1"/>
    <xf numFmtId="0" fontId="5" fillId="0" borderId="27" xfId="0" applyFont="1" applyFill="1" applyBorder="1"/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0000FF"/>
      <color rgb="FFFF66FF"/>
      <color rgb="FFCCFFCC"/>
      <color rgb="FFFF9900"/>
      <color rgb="FFFFCC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4"/>
  <sheetViews>
    <sheetView topLeftCell="A2" zoomScaleNormal="100" workbookViewId="0">
      <selection activeCell="AQ26" sqref="AQ26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218" t="s">
        <v>240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</row>
    <row r="2" spans="2:50" ht="18.75" customHeight="1" x14ac:dyDescent="0.25">
      <c r="B2" s="219" t="s">
        <v>65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</row>
    <row r="4" spans="2:50" ht="24" customHeight="1" x14ac:dyDescent="0.25">
      <c r="C4" s="220"/>
      <c r="D4" s="220"/>
      <c r="E4" s="220"/>
      <c r="F4" s="220"/>
      <c r="G4" s="220"/>
      <c r="H4" s="220"/>
      <c r="I4" s="67"/>
      <c r="J4" s="67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  <c r="AH4" s="69"/>
      <c r="AI4" s="69"/>
      <c r="AJ4" s="69"/>
      <c r="AK4" s="69"/>
      <c r="AL4" s="70"/>
      <c r="AM4" s="221" t="s">
        <v>62</v>
      </c>
      <c r="AN4" s="221"/>
      <c r="AO4" s="221"/>
      <c r="AP4" s="221"/>
      <c r="AQ4" s="221"/>
      <c r="AR4" s="221"/>
      <c r="AS4" s="221"/>
      <c r="AT4" s="221"/>
      <c r="AU4" s="221"/>
      <c r="AV4" s="70"/>
      <c r="AW4" s="69"/>
    </row>
    <row r="5" spans="2:50" ht="33" customHeight="1" x14ac:dyDescent="0.25">
      <c r="C5" s="220" t="s">
        <v>241</v>
      </c>
      <c r="D5" s="220"/>
      <c r="E5" s="220"/>
      <c r="F5" s="220"/>
      <c r="G5" s="220"/>
      <c r="H5" s="220"/>
      <c r="I5" s="149"/>
      <c r="J5" s="149"/>
      <c r="K5" s="71"/>
      <c r="AG5" s="68"/>
      <c r="AH5" s="68"/>
      <c r="AI5" s="68"/>
      <c r="AJ5" s="68"/>
      <c r="AK5" s="68"/>
      <c r="AL5" s="222" t="s">
        <v>242</v>
      </c>
      <c r="AM5" s="222"/>
      <c r="AN5" s="222"/>
      <c r="AO5" s="222"/>
      <c r="AP5" s="21"/>
      <c r="AQ5" s="21"/>
      <c r="AR5" s="21"/>
      <c r="AS5" s="220" t="s">
        <v>63</v>
      </c>
      <c r="AT5" s="220"/>
      <c r="AU5" s="220"/>
      <c r="AV5" s="220"/>
      <c r="AW5" s="68"/>
    </row>
    <row r="6" spans="2:50" ht="32.25" customHeight="1" x14ac:dyDescent="0.25">
      <c r="B6" s="25"/>
      <c r="C6" s="223" t="s">
        <v>311</v>
      </c>
      <c r="D6" s="224"/>
      <c r="E6" s="224"/>
      <c r="F6" s="224"/>
      <c r="G6" s="224"/>
      <c r="H6" s="224"/>
      <c r="I6" s="224"/>
      <c r="J6" s="224"/>
      <c r="O6" s="72"/>
      <c r="AL6" s="148"/>
      <c r="AM6" s="225" t="s">
        <v>310</v>
      </c>
      <c r="AN6" s="225"/>
      <c r="AO6" s="225"/>
      <c r="AP6" s="225"/>
      <c r="AQ6" s="225"/>
      <c r="AR6" s="225"/>
      <c r="AS6" s="225"/>
      <c r="AT6" s="225"/>
      <c r="AU6" s="225"/>
      <c r="AV6" s="147"/>
    </row>
    <row r="7" spans="2:50" ht="27.75" customHeight="1" x14ac:dyDescent="0.25">
      <c r="B7" s="226" t="s">
        <v>217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</row>
    <row r="8" spans="2:50" ht="19.5" customHeight="1" x14ac:dyDescent="0.25">
      <c r="B8" s="227" t="s">
        <v>64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</row>
    <row r="9" spans="2:50" ht="26.25" customHeight="1" x14ac:dyDescent="0.25">
      <c r="B9" s="228" t="s">
        <v>211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</row>
    <row r="10" spans="2:50" ht="17.25" customHeight="1" x14ac:dyDescent="0.25">
      <c r="B10" s="216" t="s">
        <v>269</v>
      </c>
      <c r="C10" s="216"/>
      <c r="D10" s="216"/>
      <c r="E10" s="24"/>
      <c r="F10" s="24"/>
      <c r="G10" s="25"/>
      <c r="H10" s="217" t="s">
        <v>270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73"/>
    </row>
    <row r="11" spans="2:50" ht="19.5" customHeight="1" x14ac:dyDescent="0.25">
      <c r="B11" s="230" t="s">
        <v>66</v>
      </c>
      <c r="C11" s="230"/>
      <c r="D11" s="230"/>
      <c r="E11" s="74"/>
      <c r="F11" s="74"/>
      <c r="G11" s="74"/>
      <c r="H11" s="231" t="s">
        <v>245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"/>
    </row>
    <row r="12" spans="2:50" ht="19.5" customHeight="1" x14ac:dyDescent="0.25">
      <c r="B12" s="232" t="s">
        <v>212</v>
      </c>
      <c r="C12" s="232"/>
      <c r="D12" s="232"/>
      <c r="E12" s="232"/>
      <c r="F12" s="232"/>
      <c r="G12" s="232"/>
      <c r="H12" s="232"/>
      <c r="I12" s="75"/>
      <c r="J12" s="75"/>
      <c r="K12" s="75"/>
      <c r="L12" s="75"/>
      <c r="M12" s="75"/>
      <c r="N12" s="75"/>
      <c r="O12" s="75"/>
      <c r="AW12" s="23"/>
    </row>
    <row r="13" spans="2:50" ht="36.75" customHeight="1" x14ac:dyDescent="0.25">
      <c r="B13" s="233" t="s">
        <v>312</v>
      </c>
      <c r="C13" s="233"/>
      <c r="D13" s="233"/>
      <c r="E13" s="233"/>
      <c r="F13" s="233"/>
      <c r="G13" s="233"/>
      <c r="H13" s="233"/>
      <c r="I13" s="76"/>
      <c r="J13" s="76"/>
      <c r="K13" s="76"/>
      <c r="L13" s="76"/>
      <c r="M13" s="76"/>
      <c r="N13" s="76"/>
      <c r="O13" s="76"/>
      <c r="P13" s="76"/>
      <c r="Q13" s="76"/>
      <c r="R13" s="234" t="s">
        <v>213</v>
      </c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76"/>
      <c r="AD13" s="76"/>
      <c r="AE13" s="76"/>
      <c r="AF13" s="76"/>
      <c r="AG13" s="235">
        <v>2022</v>
      </c>
      <c r="AH13" s="235"/>
      <c r="AI13" s="235"/>
      <c r="AJ13" s="235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 x14ac:dyDescent="0.25">
      <c r="B14" s="236" t="s">
        <v>271</v>
      </c>
      <c r="C14" s="236"/>
      <c r="D14" s="236"/>
      <c r="E14" s="236"/>
      <c r="F14" s="236"/>
      <c r="G14" s="236"/>
      <c r="H14" s="236"/>
      <c r="I14" s="74"/>
      <c r="J14" s="74"/>
      <c r="K14" s="74"/>
      <c r="L14" s="74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 x14ac:dyDescent="0.25">
      <c r="B15" s="66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</row>
    <row r="16" spans="2:50" ht="13.5" hidden="1" customHeight="1" x14ac:dyDescent="0.25">
      <c r="B16" s="66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</row>
    <row r="17" spans="2:49" ht="13.5" hidden="1" customHeight="1" x14ac:dyDescent="0.25">
      <c r="B17" s="66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</row>
    <row r="18" spans="2:49" ht="13.5" hidden="1" customHeight="1" x14ac:dyDescent="0.25">
      <c r="B18" s="66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</row>
    <row r="19" spans="2:49" ht="13.5" hidden="1" customHeight="1" x14ac:dyDescent="0.25">
      <c r="B19" s="66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</row>
    <row r="20" spans="2:49" ht="13.5" hidden="1" customHeight="1" x14ac:dyDescent="0.25">
      <c r="B20" s="66"/>
      <c r="H20" s="229"/>
      <c r="I20" s="229"/>
      <c r="J20" s="229"/>
      <c r="K20" s="229"/>
      <c r="L20" s="229"/>
      <c r="M20" s="229"/>
      <c r="N20" s="229"/>
      <c r="O20" s="229"/>
      <c r="P20" s="229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29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29"/>
    </row>
    <row r="21" spans="2:49" ht="17.25" customHeight="1" x14ac:dyDescent="0.25">
      <c r="B21" s="232" t="s">
        <v>214</v>
      </c>
      <c r="C21" s="238"/>
      <c r="D21" s="238"/>
      <c r="E21" s="238"/>
      <c r="F21" s="238"/>
      <c r="G21" s="238"/>
      <c r="H21" s="238"/>
      <c r="I21" s="77"/>
      <c r="J21" s="77"/>
      <c r="K21" s="77"/>
      <c r="L21" s="77"/>
      <c r="M21" s="77"/>
      <c r="N21" s="77"/>
      <c r="O21" s="77"/>
      <c r="P21" s="25"/>
      <c r="Q21" s="76"/>
      <c r="R21" s="239" t="s">
        <v>215</v>
      </c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78"/>
      <c r="AG21" s="239" t="s">
        <v>272</v>
      </c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41"/>
      <c r="AU21" s="241"/>
      <c r="AV21" s="241"/>
      <c r="AW21" s="77"/>
    </row>
    <row r="22" spans="2:49" ht="13.5" customHeight="1" x14ac:dyDescent="0.25">
      <c r="B22" s="242" t="s">
        <v>313</v>
      </c>
      <c r="C22" s="242"/>
      <c r="D22" s="242"/>
      <c r="E22" s="242"/>
      <c r="F22" s="242"/>
      <c r="G22" s="242"/>
      <c r="H22" s="242"/>
      <c r="I22" s="25"/>
      <c r="J22" s="25"/>
      <c r="K22" s="25"/>
      <c r="L22" s="25"/>
      <c r="M22" s="25"/>
      <c r="N22" s="25"/>
      <c r="O22" s="25"/>
      <c r="P22" s="25"/>
      <c r="Q22" s="25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78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3"/>
      <c r="AU22" s="25"/>
      <c r="AV22" s="23"/>
      <c r="AW22" s="23"/>
    </row>
    <row r="23" spans="2:49" ht="18.75" customHeight="1" x14ac:dyDescent="0.25"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7"/>
      <c r="R23" s="27"/>
      <c r="S23" s="27"/>
      <c r="T23" s="27"/>
      <c r="U23" s="27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</row>
    <row r="24" spans="2:49" ht="13.5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</row>
    <row r="25" spans="2:49" ht="13.5" customHeight="1" x14ac:dyDescent="0.25">
      <c r="M25" s="248"/>
      <c r="N25" s="248"/>
      <c r="O25" s="249"/>
      <c r="P25" s="249"/>
      <c r="Q25" s="249"/>
      <c r="R25" s="249"/>
      <c r="S25" s="249"/>
      <c r="T25" s="248"/>
      <c r="U25" s="248"/>
      <c r="V25" s="250"/>
      <c r="W25" s="250"/>
      <c r="X25" s="250"/>
      <c r="Y25" s="250"/>
      <c r="Z25" s="250"/>
      <c r="AA25" s="250"/>
      <c r="AB25" s="73"/>
      <c r="AC25" s="73"/>
    </row>
    <row r="26" spans="2:49" ht="19.5" customHeight="1" x14ac:dyDescent="0.25">
      <c r="C26" s="243" t="s">
        <v>216</v>
      </c>
      <c r="D26" s="243"/>
      <c r="E26" s="243"/>
      <c r="F26" s="243"/>
      <c r="G26" s="243"/>
      <c r="H26" s="243"/>
      <c r="I26" s="243"/>
    </row>
    <row r="28" spans="2:49" ht="13.5" customHeight="1" x14ac:dyDescent="0.25">
      <c r="C28" s="244" t="s">
        <v>243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</row>
    <row r="30" spans="2:49" ht="13.5" customHeight="1" x14ac:dyDescent="0.25">
      <c r="C30" s="244" t="s">
        <v>244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</row>
    <row r="34" spans="7:7" ht="13.5" customHeight="1" x14ac:dyDescent="0.25">
      <c r="G34" s="80"/>
    </row>
  </sheetData>
  <mergeCells count="42">
    <mergeCell ref="C26:I26"/>
    <mergeCell ref="C28:AU28"/>
    <mergeCell ref="C30:AU30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AG21:AS22"/>
    <mergeCell ref="AT21:AV21"/>
    <mergeCell ref="B22:H22"/>
    <mergeCell ref="H19:AW19"/>
    <mergeCell ref="B11:D11"/>
    <mergeCell ref="H11:AV11"/>
    <mergeCell ref="B12:H12"/>
    <mergeCell ref="B13:H13"/>
    <mergeCell ref="R13:AB13"/>
    <mergeCell ref="AG13:AJ13"/>
    <mergeCell ref="H15:AW15"/>
    <mergeCell ref="H16:AW16"/>
    <mergeCell ref="H17:AW17"/>
    <mergeCell ref="H18:AW18"/>
    <mergeCell ref="B14:H14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26"/>
  <sheetViews>
    <sheetView zoomScaleNormal="100" workbookViewId="0">
      <selection activeCell="R38" sqref="R38"/>
    </sheetView>
  </sheetViews>
  <sheetFormatPr defaultColWidth="12.5703125" defaultRowHeight="15" customHeight="1" x14ac:dyDescent="0.15"/>
  <cols>
    <col min="1" max="1" width="4.5703125" style="203" customWidth="1"/>
    <col min="2" max="54" width="2.85546875" style="203" customWidth="1"/>
    <col min="55" max="55" width="1.5703125" style="203" customWidth="1"/>
    <col min="56" max="57" width="2.85546875" style="203" customWidth="1"/>
    <col min="58" max="58" width="2" style="203" customWidth="1"/>
    <col min="59" max="59" width="2.85546875" style="203" customWidth="1"/>
    <col min="60" max="60" width="1.85546875" style="203" customWidth="1"/>
    <col min="61" max="61" width="2.85546875" style="203" customWidth="1"/>
    <col min="62" max="62" width="1.5703125" style="203" customWidth="1"/>
    <col min="63" max="69" width="2.85546875" style="203" customWidth="1"/>
    <col min="70" max="257" width="12.5703125" style="203"/>
    <col min="258" max="258" width="4.5703125" style="203" customWidth="1"/>
    <col min="259" max="310" width="2.85546875" style="203" customWidth="1"/>
    <col min="311" max="311" width="1.5703125" style="203" customWidth="1"/>
    <col min="312" max="313" width="2.85546875" style="203" customWidth="1"/>
    <col min="314" max="314" width="2" style="203" customWidth="1"/>
    <col min="315" max="315" width="2.85546875" style="203" customWidth="1"/>
    <col min="316" max="316" width="1.85546875" style="203" customWidth="1"/>
    <col min="317" max="317" width="2.85546875" style="203" customWidth="1"/>
    <col min="318" max="318" width="1.5703125" style="203" customWidth="1"/>
    <col min="319" max="325" width="2.85546875" style="203" customWidth="1"/>
    <col min="326" max="513" width="12.5703125" style="203"/>
    <col min="514" max="514" width="4.5703125" style="203" customWidth="1"/>
    <col min="515" max="566" width="2.85546875" style="203" customWidth="1"/>
    <col min="567" max="567" width="1.5703125" style="203" customWidth="1"/>
    <col min="568" max="569" width="2.85546875" style="203" customWidth="1"/>
    <col min="570" max="570" width="2" style="203" customWidth="1"/>
    <col min="571" max="571" width="2.85546875" style="203" customWidth="1"/>
    <col min="572" max="572" width="1.85546875" style="203" customWidth="1"/>
    <col min="573" max="573" width="2.85546875" style="203" customWidth="1"/>
    <col min="574" max="574" width="1.5703125" style="203" customWidth="1"/>
    <col min="575" max="581" width="2.85546875" style="203" customWidth="1"/>
    <col min="582" max="769" width="12.5703125" style="203"/>
    <col min="770" max="770" width="4.5703125" style="203" customWidth="1"/>
    <col min="771" max="822" width="2.85546875" style="203" customWidth="1"/>
    <col min="823" max="823" width="1.5703125" style="203" customWidth="1"/>
    <col min="824" max="825" width="2.85546875" style="203" customWidth="1"/>
    <col min="826" max="826" width="2" style="203" customWidth="1"/>
    <col min="827" max="827" width="2.85546875" style="203" customWidth="1"/>
    <col min="828" max="828" width="1.85546875" style="203" customWidth="1"/>
    <col min="829" max="829" width="2.85546875" style="203" customWidth="1"/>
    <col min="830" max="830" width="1.5703125" style="203" customWidth="1"/>
    <col min="831" max="837" width="2.85546875" style="203" customWidth="1"/>
    <col min="838" max="1025" width="12.5703125" style="203"/>
    <col min="1026" max="1026" width="4.5703125" style="203" customWidth="1"/>
    <col min="1027" max="1078" width="2.85546875" style="203" customWidth="1"/>
    <col min="1079" max="1079" width="1.5703125" style="203" customWidth="1"/>
    <col min="1080" max="1081" width="2.85546875" style="203" customWidth="1"/>
    <col min="1082" max="1082" width="2" style="203" customWidth="1"/>
    <col min="1083" max="1083" width="2.85546875" style="203" customWidth="1"/>
    <col min="1084" max="1084" width="1.85546875" style="203" customWidth="1"/>
    <col min="1085" max="1085" width="2.85546875" style="203" customWidth="1"/>
    <col min="1086" max="1086" width="1.5703125" style="203" customWidth="1"/>
    <col min="1087" max="1093" width="2.85546875" style="203" customWidth="1"/>
    <col min="1094" max="1281" width="12.5703125" style="203"/>
    <col min="1282" max="1282" width="4.5703125" style="203" customWidth="1"/>
    <col min="1283" max="1334" width="2.85546875" style="203" customWidth="1"/>
    <col min="1335" max="1335" width="1.5703125" style="203" customWidth="1"/>
    <col min="1336" max="1337" width="2.85546875" style="203" customWidth="1"/>
    <col min="1338" max="1338" width="2" style="203" customWidth="1"/>
    <col min="1339" max="1339" width="2.85546875" style="203" customWidth="1"/>
    <col min="1340" max="1340" width="1.85546875" style="203" customWidth="1"/>
    <col min="1341" max="1341" width="2.85546875" style="203" customWidth="1"/>
    <col min="1342" max="1342" width="1.5703125" style="203" customWidth="1"/>
    <col min="1343" max="1349" width="2.85546875" style="203" customWidth="1"/>
    <col min="1350" max="1537" width="12.5703125" style="203"/>
    <col min="1538" max="1538" width="4.5703125" style="203" customWidth="1"/>
    <col min="1539" max="1590" width="2.85546875" style="203" customWidth="1"/>
    <col min="1591" max="1591" width="1.5703125" style="203" customWidth="1"/>
    <col min="1592" max="1593" width="2.85546875" style="203" customWidth="1"/>
    <col min="1594" max="1594" width="2" style="203" customWidth="1"/>
    <col min="1595" max="1595" width="2.85546875" style="203" customWidth="1"/>
    <col min="1596" max="1596" width="1.85546875" style="203" customWidth="1"/>
    <col min="1597" max="1597" width="2.85546875" style="203" customWidth="1"/>
    <col min="1598" max="1598" width="1.5703125" style="203" customWidth="1"/>
    <col min="1599" max="1605" width="2.85546875" style="203" customWidth="1"/>
    <col min="1606" max="1793" width="12.5703125" style="203"/>
    <col min="1794" max="1794" width="4.5703125" style="203" customWidth="1"/>
    <col min="1795" max="1846" width="2.85546875" style="203" customWidth="1"/>
    <col min="1847" max="1847" width="1.5703125" style="203" customWidth="1"/>
    <col min="1848" max="1849" width="2.85546875" style="203" customWidth="1"/>
    <col min="1850" max="1850" width="2" style="203" customWidth="1"/>
    <col min="1851" max="1851" width="2.85546875" style="203" customWidth="1"/>
    <col min="1852" max="1852" width="1.85546875" style="203" customWidth="1"/>
    <col min="1853" max="1853" width="2.85546875" style="203" customWidth="1"/>
    <col min="1854" max="1854" width="1.5703125" style="203" customWidth="1"/>
    <col min="1855" max="1861" width="2.85546875" style="203" customWidth="1"/>
    <col min="1862" max="2049" width="12.5703125" style="203"/>
    <col min="2050" max="2050" width="4.5703125" style="203" customWidth="1"/>
    <col min="2051" max="2102" width="2.85546875" style="203" customWidth="1"/>
    <col min="2103" max="2103" width="1.5703125" style="203" customWidth="1"/>
    <col min="2104" max="2105" width="2.85546875" style="203" customWidth="1"/>
    <col min="2106" max="2106" width="2" style="203" customWidth="1"/>
    <col min="2107" max="2107" width="2.85546875" style="203" customWidth="1"/>
    <col min="2108" max="2108" width="1.85546875" style="203" customWidth="1"/>
    <col min="2109" max="2109" width="2.85546875" style="203" customWidth="1"/>
    <col min="2110" max="2110" width="1.5703125" style="203" customWidth="1"/>
    <col min="2111" max="2117" width="2.85546875" style="203" customWidth="1"/>
    <col min="2118" max="2305" width="12.5703125" style="203"/>
    <col min="2306" max="2306" width="4.5703125" style="203" customWidth="1"/>
    <col min="2307" max="2358" width="2.85546875" style="203" customWidth="1"/>
    <col min="2359" max="2359" width="1.5703125" style="203" customWidth="1"/>
    <col min="2360" max="2361" width="2.85546875" style="203" customWidth="1"/>
    <col min="2362" max="2362" width="2" style="203" customWidth="1"/>
    <col min="2363" max="2363" width="2.85546875" style="203" customWidth="1"/>
    <col min="2364" max="2364" width="1.85546875" style="203" customWidth="1"/>
    <col min="2365" max="2365" width="2.85546875" style="203" customWidth="1"/>
    <col min="2366" max="2366" width="1.5703125" style="203" customWidth="1"/>
    <col min="2367" max="2373" width="2.85546875" style="203" customWidth="1"/>
    <col min="2374" max="2561" width="12.5703125" style="203"/>
    <col min="2562" max="2562" width="4.5703125" style="203" customWidth="1"/>
    <col min="2563" max="2614" width="2.85546875" style="203" customWidth="1"/>
    <col min="2615" max="2615" width="1.5703125" style="203" customWidth="1"/>
    <col min="2616" max="2617" width="2.85546875" style="203" customWidth="1"/>
    <col min="2618" max="2618" width="2" style="203" customWidth="1"/>
    <col min="2619" max="2619" width="2.85546875" style="203" customWidth="1"/>
    <col min="2620" max="2620" width="1.85546875" style="203" customWidth="1"/>
    <col min="2621" max="2621" width="2.85546875" style="203" customWidth="1"/>
    <col min="2622" max="2622" width="1.5703125" style="203" customWidth="1"/>
    <col min="2623" max="2629" width="2.85546875" style="203" customWidth="1"/>
    <col min="2630" max="2817" width="12.5703125" style="203"/>
    <col min="2818" max="2818" width="4.5703125" style="203" customWidth="1"/>
    <col min="2819" max="2870" width="2.85546875" style="203" customWidth="1"/>
    <col min="2871" max="2871" width="1.5703125" style="203" customWidth="1"/>
    <col min="2872" max="2873" width="2.85546875" style="203" customWidth="1"/>
    <col min="2874" max="2874" width="2" style="203" customWidth="1"/>
    <col min="2875" max="2875" width="2.85546875" style="203" customWidth="1"/>
    <col min="2876" max="2876" width="1.85546875" style="203" customWidth="1"/>
    <col min="2877" max="2877" width="2.85546875" style="203" customWidth="1"/>
    <col min="2878" max="2878" width="1.5703125" style="203" customWidth="1"/>
    <col min="2879" max="2885" width="2.85546875" style="203" customWidth="1"/>
    <col min="2886" max="3073" width="12.5703125" style="203"/>
    <col min="3074" max="3074" width="4.5703125" style="203" customWidth="1"/>
    <col min="3075" max="3126" width="2.85546875" style="203" customWidth="1"/>
    <col min="3127" max="3127" width="1.5703125" style="203" customWidth="1"/>
    <col min="3128" max="3129" width="2.85546875" style="203" customWidth="1"/>
    <col min="3130" max="3130" width="2" style="203" customWidth="1"/>
    <col min="3131" max="3131" width="2.85546875" style="203" customWidth="1"/>
    <col min="3132" max="3132" width="1.85546875" style="203" customWidth="1"/>
    <col min="3133" max="3133" width="2.85546875" style="203" customWidth="1"/>
    <col min="3134" max="3134" width="1.5703125" style="203" customWidth="1"/>
    <col min="3135" max="3141" width="2.85546875" style="203" customWidth="1"/>
    <col min="3142" max="3329" width="12.5703125" style="203"/>
    <col min="3330" max="3330" width="4.5703125" style="203" customWidth="1"/>
    <col min="3331" max="3382" width="2.85546875" style="203" customWidth="1"/>
    <col min="3383" max="3383" width="1.5703125" style="203" customWidth="1"/>
    <col min="3384" max="3385" width="2.85546875" style="203" customWidth="1"/>
    <col min="3386" max="3386" width="2" style="203" customWidth="1"/>
    <col min="3387" max="3387" width="2.85546875" style="203" customWidth="1"/>
    <col min="3388" max="3388" width="1.85546875" style="203" customWidth="1"/>
    <col min="3389" max="3389" width="2.85546875" style="203" customWidth="1"/>
    <col min="3390" max="3390" width="1.5703125" style="203" customWidth="1"/>
    <col min="3391" max="3397" width="2.85546875" style="203" customWidth="1"/>
    <col min="3398" max="3585" width="12.5703125" style="203"/>
    <col min="3586" max="3586" width="4.5703125" style="203" customWidth="1"/>
    <col min="3587" max="3638" width="2.85546875" style="203" customWidth="1"/>
    <col min="3639" max="3639" width="1.5703125" style="203" customWidth="1"/>
    <col min="3640" max="3641" width="2.85546875" style="203" customWidth="1"/>
    <col min="3642" max="3642" width="2" style="203" customWidth="1"/>
    <col min="3643" max="3643" width="2.85546875" style="203" customWidth="1"/>
    <col min="3644" max="3644" width="1.85546875" style="203" customWidth="1"/>
    <col min="3645" max="3645" width="2.85546875" style="203" customWidth="1"/>
    <col min="3646" max="3646" width="1.5703125" style="203" customWidth="1"/>
    <col min="3647" max="3653" width="2.85546875" style="203" customWidth="1"/>
    <col min="3654" max="3841" width="12.5703125" style="203"/>
    <col min="3842" max="3842" width="4.5703125" style="203" customWidth="1"/>
    <col min="3843" max="3894" width="2.85546875" style="203" customWidth="1"/>
    <col min="3895" max="3895" width="1.5703125" style="203" customWidth="1"/>
    <col min="3896" max="3897" width="2.85546875" style="203" customWidth="1"/>
    <col min="3898" max="3898" width="2" style="203" customWidth="1"/>
    <col min="3899" max="3899" width="2.85546875" style="203" customWidth="1"/>
    <col min="3900" max="3900" width="1.85546875" style="203" customWidth="1"/>
    <col min="3901" max="3901" width="2.85546875" style="203" customWidth="1"/>
    <col min="3902" max="3902" width="1.5703125" style="203" customWidth="1"/>
    <col min="3903" max="3909" width="2.85546875" style="203" customWidth="1"/>
    <col min="3910" max="4097" width="12.5703125" style="203"/>
    <col min="4098" max="4098" width="4.5703125" style="203" customWidth="1"/>
    <col min="4099" max="4150" width="2.85546875" style="203" customWidth="1"/>
    <col min="4151" max="4151" width="1.5703125" style="203" customWidth="1"/>
    <col min="4152" max="4153" width="2.85546875" style="203" customWidth="1"/>
    <col min="4154" max="4154" width="2" style="203" customWidth="1"/>
    <col min="4155" max="4155" width="2.85546875" style="203" customWidth="1"/>
    <col min="4156" max="4156" width="1.85546875" style="203" customWidth="1"/>
    <col min="4157" max="4157" width="2.85546875" style="203" customWidth="1"/>
    <col min="4158" max="4158" width="1.5703125" style="203" customWidth="1"/>
    <col min="4159" max="4165" width="2.85546875" style="203" customWidth="1"/>
    <col min="4166" max="4353" width="12.5703125" style="203"/>
    <col min="4354" max="4354" width="4.5703125" style="203" customWidth="1"/>
    <col min="4355" max="4406" width="2.85546875" style="203" customWidth="1"/>
    <col min="4407" max="4407" width="1.5703125" style="203" customWidth="1"/>
    <col min="4408" max="4409" width="2.85546875" style="203" customWidth="1"/>
    <col min="4410" max="4410" width="2" style="203" customWidth="1"/>
    <col min="4411" max="4411" width="2.85546875" style="203" customWidth="1"/>
    <col min="4412" max="4412" width="1.85546875" style="203" customWidth="1"/>
    <col min="4413" max="4413" width="2.85546875" style="203" customWidth="1"/>
    <col min="4414" max="4414" width="1.5703125" style="203" customWidth="1"/>
    <col min="4415" max="4421" width="2.85546875" style="203" customWidth="1"/>
    <col min="4422" max="4609" width="12.5703125" style="203"/>
    <col min="4610" max="4610" width="4.5703125" style="203" customWidth="1"/>
    <col min="4611" max="4662" width="2.85546875" style="203" customWidth="1"/>
    <col min="4663" max="4663" width="1.5703125" style="203" customWidth="1"/>
    <col min="4664" max="4665" width="2.85546875" style="203" customWidth="1"/>
    <col min="4666" max="4666" width="2" style="203" customWidth="1"/>
    <col min="4667" max="4667" width="2.85546875" style="203" customWidth="1"/>
    <col min="4668" max="4668" width="1.85546875" style="203" customWidth="1"/>
    <col min="4669" max="4669" width="2.85546875" style="203" customWidth="1"/>
    <col min="4670" max="4670" width="1.5703125" style="203" customWidth="1"/>
    <col min="4671" max="4677" width="2.85546875" style="203" customWidth="1"/>
    <col min="4678" max="4865" width="12.5703125" style="203"/>
    <col min="4866" max="4866" width="4.5703125" style="203" customWidth="1"/>
    <col min="4867" max="4918" width="2.85546875" style="203" customWidth="1"/>
    <col min="4919" max="4919" width="1.5703125" style="203" customWidth="1"/>
    <col min="4920" max="4921" width="2.85546875" style="203" customWidth="1"/>
    <col min="4922" max="4922" width="2" style="203" customWidth="1"/>
    <col min="4923" max="4923" width="2.85546875" style="203" customWidth="1"/>
    <col min="4924" max="4924" width="1.85546875" style="203" customWidth="1"/>
    <col min="4925" max="4925" width="2.85546875" style="203" customWidth="1"/>
    <col min="4926" max="4926" width="1.5703125" style="203" customWidth="1"/>
    <col min="4927" max="4933" width="2.85546875" style="203" customWidth="1"/>
    <col min="4934" max="5121" width="12.5703125" style="203"/>
    <col min="5122" max="5122" width="4.5703125" style="203" customWidth="1"/>
    <col min="5123" max="5174" width="2.85546875" style="203" customWidth="1"/>
    <col min="5175" max="5175" width="1.5703125" style="203" customWidth="1"/>
    <col min="5176" max="5177" width="2.85546875" style="203" customWidth="1"/>
    <col min="5178" max="5178" width="2" style="203" customWidth="1"/>
    <col min="5179" max="5179" width="2.85546875" style="203" customWidth="1"/>
    <col min="5180" max="5180" width="1.85546875" style="203" customWidth="1"/>
    <col min="5181" max="5181" width="2.85546875" style="203" customWidth="1"/>
    <col min="5182" max="5182" width="1.5703125" style="203" customWidth="1"/>
    <col min="5183" max="5189" width="2.85546875" style="203" customWidth="1"/>
    <col min="5190" max="5377" width="12.5703125" style="203"/>
    <col min="5378" max="5378" width="4.5703125" style="203" customWidth="1"/>
    <col min="5379" max="5430" width="2.85546875" style="203" customWidth="1"/>
    <col min="5431" max="5431" width="1.5703125" style="203" customWidth="1"/>
    <col min="5432" max="5433" width="2.85546875" style="203" customWidth="1"/>
    <col min="5434" max="5434" width="2" style="203" customWidth="1"/>
    <col min="5435" max="5435" width="2.85546875" style="203" customWidth="1"/>
    <col min="5436" max="5436" width="1.85546875" style="203" customWidth="1"/>
    <col min="5437" max="5437" width="2.85546875" style="203" customWidth="1"/>
    <col min="5438" max="5438" width="1.5703125" style="203" customWidth="1"/>
    <col min="5439" max="5445" width="2.85546875" style="203" customWidth="1"/>
    <col min="5446" max="5633" width="12.5703125" style="203"/>
    <col min="5634" max="5634" width="4.5703125" style="203" customWidth="1"/>
    <col min="5635" max="5686" width="2.85546875" style="203" customWidth="1"/>
    <col min="5687" max="5687" width="1.5703125" style="203" customWidth="1"/>
    <col min="5688" max="5689" width="2.85546875" style="203" customWidth="1"/>
    <col min="5690" max="5690" width="2" style="203" customWidth="1"/>
    <col min="5691" max="5691" width="2.85546875" style="203" customWidth="1"/>
    <col min="5692" max="5692" width="1.85546875" style="203" customWidth="1"/>
    <col min="5693" max="5693" width="2.85546875" style="203" customWidth="1"/>
    <col min="5694" max="5694" width="1.5703125" style="203" customWidth="1"/>
    <col min="5695" max="5701" width="2.85546875" style="203" customWidth="1"/>
    <col min="5702" max="5889" width="12.5703125" style="203"/>
    <col min="5890" max="5890" width="4.5703125" style="203" customWidth="1"/>
    <col min="5891" max="5942" width="2.85546875" style="203" customWidth="1"/>
    <col min="5943" max="5943" width="1.5703125" style="203" customWidth="1"/>
    <col min="5944" max="5945" width="2.85546875" style="203" customWidth="1"/>
    <col min="5946" max="5946" width="2" style="203" customWidth="1"/>
    <col min="5947" max="5947" width="2.85546875" style="203" customWidth="1"/>
    <col min="5948" max="5948" width="1.85546875" style="203" customWidth="1"/>
    <col min="5949" max="5949" width="2.85546875" style="203" customWidth="1"/>
    <col min="5950" max="5950" width="1.5703125" style="203" customWidth="1"/>
    <col min="5951" max="5957" width="2.85546875" style="203" customWidth="1"/>
    <col min="5958" max="6145" width="12.5703125" style="203"/>
    <col min="6146" max="6146" width="4.5703125" style="203" customWidth="1"/>
    <col min="6147" max="6198" width="2.85546875" style="203" customWidth="1"/>
    <col min="6199" max="6199" width="1.5703125" style="203" customWidth="1"/>
    <col min="6200" max="6201" width="2.85546875" style="203" customWidth="1"/>
    <col min="6202" max="6202" width="2" style="203" customWidth="1"/>
    <col min="6203" max="6203" width="2.85546875" style="203" customWidth="1"/>
    <col min="6204" max="6204" width="1.85546875" style="203" customWidth="1"/>
    <col min="6205" max="6205" width="2.85546875" style="203" customWidth="1"/>
    <col min="6206" max="6206" width="1.5703125" style="203" customWidth="1"/>
    <col min="6207" max="6213" width="2.85546875" style="203" customWidth="1"/>
    <col min="6214" max="6401" width="12.5703125" style="203"/>
    <col min="6402" max="6402" width="4.5703125" style="203" customWidth="1"/>
    <col min="6403" max="6454" width="2.85546875" style="203" customWidth="1"/>
    <col min="6455" max="6455" width="1.5703125" style="203" customWidth="1"/>
    <col min="6456" max="6457" width="2.85546875" style="203" customWidth="1"/>
    <col min="6458" max="6458" width="2" style="203" customWidth="1"/>
    <col min="6459" max="6459" width="2.85546875" style="203" customWidth="1"/>
    <col min="6460" max="6460" width="1.85546875" style="203" customWidth="1"/>
    <col min="6461" max="6461" width="2.85546875" style="203" customWidth="1"/>
    <col min="6462" max="6462" width="1.5703125" style="203" customWidth="1"/>
    <col min="6463" max="6469" width="2.85546875" style="203" customWidth="1"/>
    <col min="6470" max="6657" width="12.5703125" style="203"/>
    <col min="6658" max="6658" width="4.5703125" style="203" customWidth="1"/>
    <col min="6659" max="6710" width="2.85546875" style="203" customWidth="1"/>
    <col min="6711" max="6711" width="1.5703125" style="203" customWidth="1"/>
    <col min="6712" max="6713" width="2.85546875" style="203" customWidth="1"/>
    <col min="6714" max="6714" width="2" style="203" customWidth="1"/>
    <col min="6715" max="6715" width="2.85546875" style="203" customWidth="1"/>
    <col min="6716" max="6716" width="1.85546875" style="203" customWidth="1"/>
    <col min="6717" max="6717" width="2.85546875" style="203" customWidth="1"/>
    <col min="6718" max="6718" width="1.5703125" style="203" customWidth="1"/>
    <col min="6719" max="6725" width="2.85546875" style="203" customWidth="1"/>
    <col min="6726" max="6913" width="12.5703125" style="203"/>
    <col min="6914" max="6914" width="4.5703125" style="203" customWidth="1"/>
    <col min="6915" max="6966" width="2.85546875" style="203" customWidth="1"/>
    <col min="6967" max="6967" width="1.5703125" style="203" customWidth="1"/>
    <col min="6968" max="6969" width="2.85546875" style="203" customWidth="1"/>
    <col min="6970" max="6970" width="2" style="203" customWidth="1"/>
    <col min="6971" max="6971" width="2.85546875" style="203" customWidth="1"/>
    <col min="6972" max="6972" width="1.85546875" style="203" customWidth="1"/>
    <col min="6973" max="6973" width="2.85546875" style="203" customWidth="1"/>
    <col min="6974" max="6974" width="1.5703125" style="203" customWidth="1"/>
    <col min="6975" max="6981" width="2.85546875" style="203" customWidth="1"/>
    <col min="6982" max="7169" width="12.5703125" style="203"/>
    <col min="7170" max="7170" width="4.5703125" style="203" customWidth="1"/>
    <col min="7171" max="7222" width="2.85546875" style="203" customWidth="1"/>
    <col min="7223" max="7223" width="1.5703125" style="203" customWidth="1"/>
    <col min="7224" max="7225" width="2.85546875" style="203" customWidth="1"/>
    <col min="7226" max="7226" width="2" style="203" customWidth="1"/>
    <col min="7227" max="7227" width="2.85546875" style="203" customWidth="1"/>
    <col min="7228" max="7228" width="1.85546875" style="203" customWidth="1"/>
    <col min="7229" max="7229" width="2.85546875" style="203" customWidth="1"/>
    <col min="7230" max="7230" width="1.5703125" style="203" customWidth="1"/>
    <col min="7231" max="7237" width="2.85546875" style="203" customWidth="1"/>
    <col min="7238" max="7425" width="12.5703125" style="203"/>
    <col min="7426" max="7426" width="4.5703125" style="203" customWidth="1"/>
    <col min="7427" max="7478" width="2.85546875" style="203" customWidth="1"/>
    <col min="7479" max="7479" width="1.5703125" style="203" customWidth="1"/>
    <col min="7480" max="7481" width="2.85546875" style="203" customWidth="1"/>
    <col min="7482" max="7482" width="2" style="203" customWidth="1"/>
    <col min="7483" max="7483" width="2.85546875" style="203" customWidth="1"/>
    <col min="7484" max="7484" width="1.85546875" style="203" customWidth="1"/>
    <col min="7485" max="7485" width="2.85546875" style="203" customWidth="1"/>
    <col min="7486" max="7486" width="1.5703125" style="203" customWidth="1"/>
    <col min="7487" max="7493" width="2.85546875" style="203" customWidth="1"/>
    <col min="7494" max="7681" width="12.5703125" style="203"/>
    <col min="7682" max="7682" width="4.5703125" style="203" customWidth="1"/>
    <col min="7683" max="7734" width="2.85546875" style="203" customWidth="1"/>
    <col min="7735" max="7735" width="1.5703125" style="203" customWidth="1"/>
    <col min="7736" max="7737" width="2.85546875" style="203" customWidth="1"/>
    <col min="7738" max="7738" width="2" style="203" customWidth="1"/>
    <col min="7739" max="7739" width="2.85546875" style="203" customWidth="1"/>
    <col min="7740" max="7740" width="1.85546875" style="203" customWidth="1"/>
    <col min="7741" max="7741" width="2.85546875" style="203" customWidth="1"/>
    <col min="7742" max="7742" width="1.5703125" style="203" customWidth="1"/>
    <col min="7743" max="7749" width="2.85546875" style="203" customWidth="1"/>
    <col min="7750" max="7937" width="12.5703125" style="203"/>
    <col min="7938" max="7938" width="4.5703125" style="203" customWidth="1"/>
    <col min="7939" max="7990" width="2.85546875" style="203" customWidth="1"/>
    <col min="7991" max="7991" width="1.5703125" style="203" customWidth="1"/>
    <col min="7992" max="7993" width="2.85546875" style="203" customWidth="1"/>
    <col min="7994" max="7994" width="2" style="203" customWidth="1"/>
    <col min="7995" max="7995" width="2.85546875" style="203" customWidth="1"/>
    <col min="7996" max="7996" width="1.85546875" style="203" customWidth="1"/>
    <col min="7997" max="7997" width="2.85546875" style="203" customWidth="1"/>
    <col min="7998" max="7998" width="1.5703125" style="203" customWidth="1"/>
    <col min="7999" max="8005" width="2.85546875" style="203" customWidth="1"/>
    <col min="8006" max="8193" width="12.5703125" style="203"/>
    <col min="8194" max="8194" width="4.5703125" style="203" customWidth="1"/>
    <col min="8195" max="8246" width="2.85546875" style="203" customWidth="1"/>
    <col min="8247" max="8247" width="1.5703125" style="203" customWidth="1"/>
    <col min="8248" max="8249" width="2.85546875" style="203" customWidth="1"/>
    <col min="8250" max="8250" width="2" style="203" customWidth="1"/>
    <col min="8251" max="8251" width="2.85546875" style="203" customWidth="1"/>
    <col min="8252" max="8252" width="1.85546875" style="203" customWidth="1"/>
    <col min="8253" max="8253" width="2.85546875" style="203" customWidth="1"/>
    <col min="8254" max="8254" width="1.5703125" style="203" customWidth="1"/>
    <col min="8255" max="8261" width="2.85546875" style="203" customWidth="1"/>
    <col min="8262" max="8449" width="12.5703125" style="203"/>
    <col min="8450" max="8450" width="4.5703125" style="203" customWidth="1"/>
    <col min="8451" max="8502" width="2.85546875" style="203" customWidth="1"/>
    <col min="8503" max="8503" width="1.5703125" style="203" customWidth="1"/>
    <col min="8504" max="8505" width="2.85546875" style="203" customWidth="1"/>
    <col min="8506" max="8506" width="2" style="203" customWidth="1"/>
    <col min="8507" max="8507" width="2.85546875" style="203" customWidth="1"/>
    <col min="8508" max="8508" width="1.85546875" style="203" customWidth="1"/>
    <col min="8509" max="8509" width="2.85546875" style="203" customWidth="1"/>
    <col min="8510" max="8510" width="1.5703125" style="203" customWidth="1"/>
    <col min="8511" max="8517" width="2.85546875" style="203" customWidth="1"/>
    <col min="8518" max="8705" width="12.5703125" style="203"/>
    <col min="8706" max="8706" width="4.5703125" style="203" customWidth="1"/>
    <col min="8707" max="8758" width="2.85546875" style="203" customWidth="1"/>
    <col min="8759" max="8759" width="1.5703125" style="203" customWidth="1"/>
    <col min="8760" max="8761" width="2.85546875" style="203" customWidth="1"/>
    <col min="8762" max="8762" width="2" style="203" customWidth="1"/>
    <col min="8763" max="8763" width="2.85546875" style="203" customWidth="1"/>
    <col min="8764" max="8764" width="1.85546875" style="203" customWidth="1"/>
    <col min="8765" max="8765" width="2.85546875" style="203" customWidth="1"/>
    <col min="8766" max="8766" width="1.5703125" style="203" customWidth="1"/>
    <col min="8767" max="8773" width="2.85546875" style="203" customWidth="1"/>
    <col min="8774" max="8961" width="12.5703125" style="203"/>
    <col min="8962" max="8962" width="4.5703125" style="203" customWidth="1"/>
    <col min="8963" max="9014" width="2.85546875" style="203" customWidth="1"/>
    <col min="9015" max="9015" width="1.5703125" style="203" customWidth="1"/>
    <col min="9016" max="9017" width="2.85546875" style="203" customWidth="1"/>
    <col min="9018" max="9018" width="2" style="203" customWidth="1"/>
    <col min="9019" max="9019" width="2.85546875" style="203" customWidth="1"/>
    <col min="9020" max="9020" width="1.85546875" style="203" customWidth="1"/>
    <col min="9021" max="9021" width="2.85546875" style="203" customWidth="1"/>
    <col min="9022" max="9022" width="1.5703125" style="203" customWidth="1"/>
    <col min="9023" max="9029" width="2.85546875" style="203" customWidth="1"/>
    <col min="9030" max="9217" width="12.5703125" style="203"/>
    <col min="9218" max="9218" width="4.5703125" style="203" customWidth="1"/>
    <col min="9219" max="9270" width="2.85546875" style="203" customWidth="1"/>
    <col min="9271" max="9271" width="1.5703125" style="203" customWidth="1"/>
    <col min="9272" max="9273" width="2.85546875" style="203" customWidth="1"/>
    <col min="9274" max="9274" width="2" style="203" customWidth="1"/>
    <col min="9275" max="9275" width="2.85546875" style="203" customWidth="1"/>
    <col min="9276" max="9276" width="1.85546875" style="203" customWidth="1"/>
    <col min="9277" max="9277" width="2.85546875" style="203" customWidth="1"/>
    <col min="9278" max="9278" width="1.5703125" style="203" customWidth="1"/>
    <col min="9279" max="9285" width="2.85546875" style="203" customWidth="1"/>
    <col min="9286" max="9473" width="12.5703125" style="203"/>
    <col min="9474" max="9474" width="4.5703125" style="203" customWidth="1"/>
    <col min="9475" max="9526" width="2.85546875" style="203" customWidth="1"/>
    <col min="9527" max="9527" width="1.5703125" style="203" customWidth="1"/>
    <col min="9528" max="9529" width="2.85546875" style="203" customWidth="1"/>
    <col min="9530" max="9530" width="2" style="203" customWidth="1"/>
    <col min="9531" max="9531" width="2.85546875" style="203" customWidth="1"/>
    <col min="9532" max="9532" width="1.85546875" style="203" customWidth="1"/>
    <col min="9533" max="9533" width="2.85546875" style="203" customWidth="1"/>
    <col min="9534" max="9534" width="1.5703125" style="203" customWidth="1"/>
    <col min="9535" max="9541" width="2.85546875" style="203" customWidth="1"/>
    <col min="9542" max="9729" width="12.5703125" style="203"/>
    <col min="9730" max="9730" width="4.5703125" style="203" customWidth="1"/>
    <col min="9731" max="9782" width="2.85546875" style="203" customWidth="1"/>
    <col min="9783" max="9783" width="1.5703125" style="203" customWidth="1"/>
    <col min="9784" max="9785" width="2.85546875" style="203" customWidth="1"/>
    <col min="9786" max="9786" width="2" style="203" customWidth="1"/>
    <col min="9787" max="9787" width="2.85546875" style="203" customWidth="1"/>
    <col min="9788" max="9788" width="1.85546875" style="203" customWidth="1"/>
    <col min="9789" max="9789" width="2.85546875" style="203" customWidth="1"/>
    <col min="9790" max="9790" width="1.5703125" style="203" customWidth="1"/>
    <col min="9791" max="9797" width="2.85546875" style="203" customWidth="1"/>
    <col min="9798" max="9985" width="12.5703125" style="203"/>
    <col min="9986" max="9986" width="4.5703125" style="203" customWidth="1"/>
    <col min="9987" max="10038" width="2.85546875" style="203" customWidth="1"/>
    <col min="10039" max="10039" width="1.5703125" style="203" customWidth="1"/>
    <col min="10040" max="10041" width="2.85546875" style="203" customWidth="1"/>
    <col min="10042" max="10042" width="2" style="203" customWidth="1"/>
    <col min="10043" max="10043" width="2.85546875" style="203" customWidth="1"/>
    <col min="10044" max="10044" width="1.85546875" style="203" customWidth="1"/>
    <col min="10045" max="10045" width="2.85546875" style="203" customWidth="1"/>
    <col min="10046" max="10046" width="1.5703125" style="203" customWidth="1"/>
    <col min="10047" max="10053" width="2.85546875" style="203" customWidth="1"/>
    <col min="10054" max="10241" width="12.5703125" style="203"/>
    <col min="10242" max="10242" width="4.5703125" style="203" customWidth="1"/>
    <col min="10243" max="10294" width="2.85546875" style="203" customWidth="1"/>
    <col min="10295" max="10295" width="1.5703125" style="203" customWidth="1"/>
    <col min="10296" max="10297" width="2.85546875" style="203" customWidth="1"/>
    <col min="10298" max="10298" width="2" style="203" customWidth="1"/>
    <col min="10299" max="10299" width="2.85546875" style="203" customWidth="1"/>
    <col min="10300" max="10300" width="1.85546875" style="203" customWidth="1"/>
    <col min="10301" max="10301" width="2.85546875" style="203" customWidth="1"/>
    <col min="10302" max="10302" width="1.5703125" style="203" customWidth="1"/>
    <col min="10303" max="10309" width="2.85546875" style="203" customWidth="1"/>
    <col min="10310" max="10497" width="12.5703125" style="203"/>
    <col min="10498" max="10498" width="4.5703125" style="203" customWidth="1"/>
    <col min="10499" max="10550" width="2.85546875" style="203" customWidth="1"/>
    <col min="10551" max="10551" width="1.5703125" style="203" customWidth="1"/>
    <col min="10552" max="10553" width="2.85546875" style="203" customWidth="1"/>
    <col min="10554" max="10554" width="2" style="203" customWidth="1"/>
    <col min="10555" max="10555" width="2.85546875" style="203" customWidth="1"/>
    <col min="10556" max="10556" width="1.85546875" style="203" customWidth="1"/>
    <col min="10557" max="10557" width="2.85546875" style="203" customWidth="1"/>
    <col min="10558" max="10558" width="1.5703125" style="203" customWidth="1"/>
    <col min="10559" max="10565" width="2.85546875" style="203" customWidth="1"/>
    <col min="10566" max="10753" width="12.5703125" style="203"/>
    <col min="10754" max="10754" width="4.5703125" style="203" customWidth="1"/>
    <col min="10755" max="10806" width="2.85546875" style="203" customWidth="1"/>
    <col min="10807" max="10807" width="1.5703125" style="203" customWidth="1"/>
    <col min="10808" max="10809" width="2.85546875" style="203" customWidth="1"/>
    <col min="10810" max="10810" width="2" style="203" customWidth="1"/>
    <col min="10811" max="10811" width="2.85546875" style="203" customWidth="1"/>
    <col min="10812" max="10812" width="1.85546875" style="203" customWidth="1"/>
    <col min="10813" max="10813" width="2.85546875" style="203" customWidth="1"/>
    <col min="10814" max="10814" width="1.5703125" style="203" customWidth="1"/>
    <col min="10815" max="10821" width="2.85546875" style="203" customWidth="1"/>
    <col min="10822" max="11009" width="12.5703125" style="203"/>
    <col min="11010" max="11010" width="4.5703125" style="203" customWidth="1"/>
    <col min="11011" max="11062" width="2.85546875" style="203" customWidth="1"/>
    <col min="11063" max="11063" width="1.5703125" style="203" customWidth="1"/>
    <col min="11064" max="11065" width="2.85546875" style="203" customWidth="1"/>
    <col min="11066" max="11066" width="2" style="203" customWidth="1"/>
    <col min="11067" max="11067" width="2.85546875" style="203" customWidth="1"/>
    <col min="11068" max="11068" width="1.85546875" style="203" customWidth="1"/>
    <col min="11069" max="11069" width="2.85546875" style="203" customWidth="1"/>
    <col min="11070" max="11070" width="1.5703125" style="203" customWidth="1"/>
    <col min="11071" max="11077" width="2.85546875" style="203" customWidth="1"/>
    <col min="11078" max="11265" width="12.5703125" style="203"/>
    <col min="11266" max="11266" width="4.5703125" style="203" customWidth="1"/>
    <col min="11267" max="11318" width="2.85546875" style="203" customWidth="1"/>
    <col min="11319" max="11319" width="1.5703125" style="203" customWidth="1"/>
    <col min="11320" max="11321" width="2.85546875" style="203" customWidth="1"/>
    <col min="11322" max="11322" width="2" style="203" customWidth="1"/>
    <col min="11323" max="11323" width="2.85546875" style="203" customWidth="1"/>
    <col min="11324" max="11324" width="1.85546875" style="203" customWidth="1"/>
    <col min="11325" max="11325" width="2.85546875" style="203" customWidth="1"/>
    <col min="11326" max="11326" width="1.5703125" style="203" customWidth="1"/>
    <col min="11327" max="11333" width="2.85546875" style="203" customWidth="1"/>
    <col min="11334" max="11521" width="12.5703125" style="203"/>
    <col min="11522" max="11522" width="4.5703125" style="203" customWidth="1"/>
    <col min="11523" max="11574" width="2.85546875" style="203" customWidth="1"/>
    <col min="11575" max="11575" width="1.5703125" style="203" customWidth="1"/>
    <col min="11576" max="11577" width="2.85546875" style="203" customWidth="1"/>
    <col min="11578" max="11578" width="2" style="203" customWidth="1"/>
    <col min="11579" max="11579" width="2.85546875" style="203" customWidth="1"/>
    <col min="11580" max="11580" width="1.85546875" style="203" customWidth="1"/>
    <col min="11581" max="11581" width="2.85546875" style="203" customWidth="1"/>
    <col min="11582" max="11582" width="1.5703125" style="203" customWidth="1"/>
    <col min="11583" max="11589" width="2.85546875" style="203" customWidth="1"/>
    <col min="11590" max="11777" width="12.5703125" style="203"/>
    <col min="11778" max="11778" width="4.5703125" style="203" customWidth="1"/>
    <col min="11779" max="11830" width="2.85546875" style="203" customWidth="1"/>
    <col min="11831" max="11831" width="1.5703125" style="203" customWidth="1"/>
    <col min="11832" max="11833" width="2.85546875" style="203" customWidth="1"/>
    <col min="11834" max="11834" width="2" style="203" customWidth="1"/>
    <col min="11835" max="11835" width="2.85546875" style="203" customWidth="1"/>
    <col min="11836" max="11836" width="1.85546875" style="203" customWidth="1"/>
    <col min="11837" max="11837" width="2.85546875" style="203" customWidth="1"/>
    <col min="11838" max="11838" width="1.5703125" style="203" customWidth="1"/>
    <col min="11839" max="11845" width="2.85546875" style="203" customWidth="1"/>
    <col min="11846" max="12033" width="12.5703125" style="203"/>
    <col min="12034" max="12034" width="4.5703125" style="203" customWidth="1"/>
    <col min="12035" max="12086" width="2.85546875" style="203" customWidth="1"/>
    <col min="12087" max="12087" width="1.5703125" style="203" customWidth="1"/>
    <col min="12088" max="12089" width="2.85546875" style="203" customWidth="1"/>
    <col min="12090" max="12090" width="2" style="203" customWidth="1"/>
    <col min="12091" max="12091" width="2.85546875" style="203" customWidth="1"/>
    <col min="12092" max="12092" width="1.85546875" style="203" customWidth="1"/>
    <col min="12093" max="12093" width="2.85546875" style="203" customWidth="1"/>
    <col min="12094" max="12094" width="1.5703125" style="203" customWidth="1"/>
    <col min="12095" max="12101" width="2.85546875" style="203" customWidth="1"/>
    <col min="12102" max="12289" width="12.5703125" style="203"/>
    <col min="12290" max="12290" width="4.5703125" style="203" customWidth="1"/>
    <col min="12291" max="12342" width="2.85546875" style="203" customWidth="1"/>
    <col min="12343" max="12343" width="1.5703125" style="203" customWidth="1"/>
    <col min="12344" max="12345" width="2.85546875" style="203" customWidth="1"/>
    <col min="12346" max="12346" width="2" style="203" customWidth="1"/>
    <col min="12347" max="12347" width="2.85546875" style="203" customWidth="1"/>
    <col min="12348" max="12348" width="1.85546875" style="203" customWidth="1"/>
    <col min="12349" max="12349" width="2.85546875" style="203" customWidth="1"/>
    <col min="12350" max="12350" width="1.5703125" style="203" customWidth="1"/>
    <col min="12351" max="12357" width="2.85546875" style="203" customWidth="1"/>
    <col min="12358" max="12545" width="12.5703125" style="203"/>
    <col min="12546" max="12546" width="4.5703125" style="203" customWidth="1"/>
    <col min="12547" max="12598" width="2.85546875" style="203" customWidth="1"/>
    <col min="12599" max="12599" width="1.5703125" style="203" customWidth="1"/>
    <col min="12600" max="12601" width="2.85546875" style="203" customWidth="1"/>
    <col min="12602" max="12602" width="2" style="203" customWidth="1"/>
    <col min="12603" max="12603" width="2.85546875" style="203" customWidth="1"/>
    <col min="12604" max="12604" width="1.85546875" style="203" customWidth="1"/>
    <col min="12605" max="12605" width="2.85546875" style="203" customWidth="1"/>
    <col min="12606" max="12606" width="1.5703125" style="203" customWidth="1"/>
    <col min="12607" max="12613" width="2.85546875" style="203" customWidth="1"/>
    <col min="12614" max="12801" width="12.5703125" style="203"/>
    <col min="12802" max="12802" width="4.5703125" style="203" customWidth="1"/>
    <col min="12803" max="12854" width="2.85546875" style="203" customWidth="1"/>
    <col min="12855" max="12855" width="1.5703125" style="203" customWidth="1"/>
    <col min="12856" max="12857" width="2.85546875" style="203" customWidth="1"/>
    <col min="12858" max="12858" width="2" style="203" customWidth="1"/>
    <col min="12859" max="12859" width="2.85546875" style="203" customWidth="1"/>
    <col min="12860" max="12860" width="1.85546875" style="203" customWidth="1"/>
    <col min="12861" max="12861" width="2.85546875" style="203" customWidth="1"/>
    <col min="12862" max="12862" width="1.5703125" style="203" customWidth="1"/>
    <col min="12863" max="12869" width="2.85546875" style="203" customWidth="1"/>
    <col min="12870" max="13057" width="12.5703125" style="203"/>
    <col min="13058" max="13058" width="4.5703125" style="203" customWidth="1"/>
    <col min="13059" max="13110" width="2.85546875" style="203" customWidth="1"/>
    <col min="13111" max="13111" width="1.5703125" style="203" customWidth="1"/>
    <col min="13112" max="13113" width="2.85546875" style="203" customWidth="1"/>
    <col min="13114" max="13114" width="2" style="203" customWidth="1"/>
    <col min="13115" max="13115" width="2.85546875" style="203" customWidth="1"/>
    <col min="13116" max="13116" width="1.85546875" style="203" customWidth="1"/>
    <col min="13117" max="13117" width="2.85546875" style="203" customWidth="1"/>
    <col min="13118" max="13118" width="1.5703125" style="203" customWidth="1"/>
    <col min="13119" max="13125" width="2.85546875" style="203" customWidth="1"/>
    <col min="13126" max="13313" width="12.5703125" style="203"/>
    <col min="13314" max="13314" width="4.5703125" style="203" customWidth="1"/>
    <col min="13315" max="13366" width="2.85546875" style="203" customWidth="1"/>
    <col min="13367" max="13367" width="1.5703125" style="203" customWidth="1"/>
    <col min="13368" max="13369" width="2.85546875" style="203" customWidth="1"/>
    <col min="13370" max="13370" width="2" style="203" customWidth="1"/>
    <col min="13371" max="13371" width="2.85546875" style="203" customWidth="1"/>
    <col min="13372" max="13372" width="1.85546875" style="203" customWidth="1"/>
    <col min="13373" max="13373" width="2.85546875" style="203" customWidth="1"/>
    <col min="13374" max="13374" width="1.5703125" style="203" customWidth="1"/>
    <col min="13375" max="13381" width="2.85546875" style="203" customWidth="1"/>
    <col min="13382" max="13569" width="12.5703125" style="203"/>
    <col min="13570" max="13570" width="4.5703125" style="203" customWidth="1"/>
    <col min="13571" max="13622" width="2.85546875" style="203" customWidth="1"/>
    <col min="13623" max="13623" width="1.5703125" style="203" customWidth="1"/>
    <col min="13624" max="13625" width="2.85546875" style="203" customWidth="1"/>
    <col min="13626" max="13626" width="2" style="203" customWidth="1"/>
    <col min="13627" max="13627" width="2.85546875" style="203" customWidth="1"/>
    <col min="13628" max="13628" width="1.85546875" style="203" customWidth="1"/>
    <col min="13629" max="13629" width="2.85546875" style="203" customWidth="1"/>
    <col min="13630" max="13630" width="1.5703125" style="203" customWidth="1"/>
    <col min="13631" max="13637" width="2.85546875" style="203" customWidth="1"/>
    <col min="13638" max="13825" width="12.5703125" style="203"/>
    <col min="13826" max="13826" width="4.5703125" style="203" customWidth="1"/>
    <col min="13827" max="13878" width="2.85546875" style="203" customWidth="1"/>
    <col min="13879" max="13879" width="1.5703125" style="203" customWidth="1"/>
    <col min="13880" max="13881" width="2.85546875" style="203" customWidth="1"/>
    <col min="13882" max="13882" width="2" style="203" customWidth="1"/>
    <col min="13883" max="13883" width="2.85546875" style="203" customWidth="1"/>
    <col min="13884" max="13884" width="1.85546875" style="203" customWidth="1"/>
    <col min="13885" max="13885" width="2.85546875" style="203" customWidth="1"/>
    <col min="13886" max="13886" width="1.5703125" style="203" customWidth="1"/>
    <col min="13887" max="13893" width="2.85546875" style="203" customWidth="1"/>
    <col min="13894" max="14081" width="12.5703125" style="203"/>
    <col min="14082" max="14082" width="4.5703125" style="203" customWidth="1"/>
    <col min="14083" max="14134" width="2.85546875" style="203" customWidth="1"/>
    <col min="14135" max="14135" width="1.5703125" style="203" customWidth="1"/>
    <col min="14136" max="14137" width="2.85546875" style="203" customWidth="1"/>
    <col min="14138" max="14138" width="2" style="203" customWidth="1"/>
    <col min="14139" max="14139" width="2.85546875" style="203" customWidth="1"/>
    <col min="14140" max="14140" width="1.85546875" style="203" customWidth="1"/>
    <col min="14141" max="14141" width="2.85546875" style="203" customWidth="1"/>
    <col min="14142" max="14142" width="1.5703125" style="203" customWidth="1"/>
    <col min="14143" max="14149" width="2.85546875" style="203" customWidth="1"/>
    <col min="14150" max="14337" width="12.5703125" style="203"/>
    <col min="14338" max="14338" width="4.5703125" style="203" customWidth="1"/>
    <col min="14339" max="14390" width="2.85546875" style="203" customWidth="1"/>
    <col min="14391" max="14391" width="1.5703125" style="203" customWidth="1"/>
    <col min="14392" max="14393" width="2.85546875" style="203" customWidth="1"/>
    <col min="14394" max="14394" width="2" style="203" customWidth="1"/>
    <col min="14395" max="14395" width="2.85546875" style="203" customWidth="1"/>
    <col min="14396" max="14396" width="1.85546875" style="203" customWidth="1"/>
    <col min="14397" max="14397" width="2.85546875" style="203" customWidth="1"/>
    <col min="14398" max="14398" width="1.5703125" style="203" customWidth="1"/>
    <col min="14399" max="14405" width="2.85546875" style="203" customWidth="1"/>
    <col min="14406" max="14593" width="12.5703125" style="203"/>
    <col min="14594" max="14594" width="4.5703125" style="203" customWidth="1"/>
    <col min="14595" max="14646" width="2.85546875" style="203" customWidth="1"/>
    <col min="14647" max="14647" width="1.5703125" style="203" customWidth="1"/>
    <col min="14648" max="14649" width="2.85546875" style="203" customWidth="1"/>
    <col min="14650" max="14650" width="2" style="203" customWidth="1"/>
    <col min="14651" max="14651" width="2.85546875" style="203" customWidth="1"/>
    <col min="14652" max="14652" width="1.85546875" style="203" customWidth="1"/>
    <col min="14653" max="14653" width="2.85546875" style="203" customWidth="1"/>
    <col min="14654" max="14654" width="1.5703125" style="203" customWidth="1"/>
    <col min="14655" max="14661" width="2.85546875" style="203" customWidth="1"/>
    <col min="14662" max="14849" width="12.5703125" style="203"/>
    <col min="14850" max="14850" width="4.5703125" style="203" customWidth="1"/>
    <col min="14851" max="14902" width="2.85546875" style="203" customWidth="1"/>
    <col min="14903" max="14903" width="1.5703125" style="203" customWidth="1"/>
    <col min="14904" max="14905" width="2.85546875" style="203" customWidth="1"/>
    <col min="14906" max="14906" width="2" style="203" customWidth="1"/>
    <col min="14907" max="14907" width="2.85546875" style="203" customWidth="1"/>
    <col min="14908" max="14908" width="1.85546875" style="203" customWidth="1"/>
    <col min="14909" max="14909" width="2.85546875" style="203" customWidth="1"/>
    <col min="14910" max="14910" width="1.5703125" style="203" customWidth="1"/>
    <col min="14911" max="14917" width="2.85546875" style="203" customWidth="1"/>
    <col min="14918" max="15105" width="12.5703125" style="203"/>
    <col min="15106" max="15106" width="4.5703125" style="203" customWidth="1"/>
    <col min="15107" max="15158" width="2.85546875" style="203" customWidth="1"/>
    <col min="15159" max="15159" width="1.5703125" style="203" customWidth="1"/>
    <col min="15160" max="15161" width="2.85546875" style="203" customWidth="1"/>
    <col min="15162" max="15162" width="2" style="203" customWidth="1"/>
    <col min="15163" max="15163" width="2.85546875" style="203" customWidth="1"/>
    <col min="15164" max="15164" width="1.85546875" style="203" customWidth="1"/>
    <col min="15165" max="15165" width="2.85546875" style="203" customWidth="1"/>
    <col min="15166" max="15166" width="1.5703125" style="203" customWidth="1"/>
    <col min="15167" max="15173" width="2.85546875" style="203" customWidth="1"/>
    <col min="15174" max="15361" width="12.5703125" style="203"/>
    <col min="15362" max="15362" width="4.5703125" style="203" customWidth="1"/>
    <col min="15363" max="15414" width="2.85546875" style="203" customWidth="1"/>
    <col min="15415" max="15415" width="1.5703125" style="203" customWidth="1"/>
    <col min="15416" max="15417" width="2.85546875" style="203" customWidth="1"/>
    <col min="15418" max="15418" width="2" style="203" customWidth="1"/>
    <col min="15419" max="15419" width="2.85546875" style="203" customWidth="1"/>
    <col min="15420" max="15420" width="1.85546875" style="203" customWidth="1"/>
    <col min="15421" max="15421" width="2.85546875" style="203" customWidth="1"/>
    <col min="15422" max="15422" width="1.5703125" style="203" customWidth="1"/>
    <col min="15423" max="15429" width="2.85546875" style="203" customWidth="1"/>
    <col min="15430" max="15617" width="12.5703125" style="203"/>
    <col min="15618" max="15618" width="4.5703125" style="203" customWidth="1"/>
    <col min="15619" max="15670" width="2.85546875" style="203" customWidth="1"/>
    <col min="15671" max="15671" width="1.5703125" style="203" customWidth="1"/>
    <col min="15672" max="15673" width="2.85546875" style="203" customWidth="1"/>
    <col min="15674" max="15674" width="2" style="203" customWidth="1"/>
    <col min="15675" max="15675" width="2.85546875" style="203" customWidth="1"/>
    <col min="15676" max="15676" width="1.85546875" style="203" customWidth="1"/>
    <col min="15677" max="15677" width="2.85546875" style="203" customWidth="1"/>
    <col min="15678" max="15678" width="1.5703125" style="203" customWidth="1"/>
    <col min="15679" max="15685" width="2.85546875" style="203" customWidth="1"/>
    <col min="15686" max="15873" width="12.5703125" style="203"/>
    <col min="15874" max="15874" width="4.5703125" style="203" customWidth="1"/>
    <col min="15875" max="15926" width="2.85546875" style="203" customWidth="1"/>
    <col min="15927" max="15927" width="1.5703125" style="203" customWidth="1"/>
    <col min="15928" max="15929" width="2.85546875" style="203" customWidth="1"/>
    <col min="15930" max="15930" width="2" style="203" customWidth="1"/>
    <col min="15931" max="15931" width="2.85546875" style="203" customWidth="1"/>
    <col min="15932" max="15932" width="1.85546875" style="203" customWidth="1"/>
    <col min="15933" max="15933" width="2.85546875" style="203" customWidth="1"/>
    <col min="15934" max="15934" width="1.5703125" style="203" customWidth="1"/>
    <col min="15935" max="15941" width="2.85546875" style="203" customWidth="1"/>
    <col min="15942" max="16129" width="12.5703125" style="203"/>
    <col min="16130" max="16130" width="4.5703125" style="203" customWidth="1"/>
    <col min="16131" max="16182" width="2.85546875" style="203" customWidth="1"/>
    <col min="16183" max="16183" width="1.5703125" style="203" customWidth="1"/>
    <col min="16184" max="16185" width="2.85546875" style="203" customWidth="1"/>
    <col min="16186" max="16186" width="2" style="203" customWidth="1"/>
    <col min="16187" max="16187" width="2.85546875" style="203" customWidth="1"/>
    <col min="16188" max="16188" width="1.85546875" style="203" customWidth="1"/>
    <col min="16189" max="16189" width="2.85546875" style="203" customWidth="1"/>
    <col min="16190" max="16190" width="1.5703125" style="203" customWidth="1"/>
    <col min="16191" max="16197" width="2.85546875" style="203" customWidth="1"/>
    <col min="16198" max="16384" width="12.5703125" style="203"/>
  </cols>
  <sheetData>
    <row r="1" spans="1:70" ht="15" customHeight="1" x14ac:dyDescent="0.15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</row>
    <row r="2" spans="1:70" ht="15" customHeight="1" x14ac:dyDescent="0.15">
      <c r="A2" s="281" t="s">
        <v>67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70" ht="15" customHeight="1" x14ac:dyDescent="0.15">
      <c r="A3" s="263" t="s">
        <v>68</v>
      </c>
      <c r="B3" s="263" t="s">
        <v>69</v>
      </c>
      <c r="C3" s="263"/>
      <c r="D3" s="263"/>
      <c r="E3" s="263"/>
      <c r="F3" s="276" t="s">
        <v>70</v>
      </c>
      <c r="G3" s="263" t="s">
        <v>71</v>
      </c>
      <c r="H3" s="263"/>
      <c r="I3" s="263"/>
      <c r="J3" s="276" t="s">
        <v>72</v>
      </c>
      <c r="K3" s="263" t="s">
        <v>73</v>
      </c>
      <c r="L3" s="263"/>
      <c r="M3" s="263"/>
      <c r="N3" s="201"/>
      <c r="O3" s="263" t="s">
        <v>74</v>
      </c>
      <c r="P3" s="263"/>
      <c r="Q3" s="263"/>
      <c r="R3" s="263"/>
      <c r="S3" s="276" t="s">
        <v>75</v>
      </c>
      <c r="T3" s="263" t="s">
        <v>76</v>
      </c>
      <c r="U3" s="263"/>
      <c r="V3" s="263"/>
      <c r="W3" s="276" t="s">
        <v>77</v>
      </c>
      <c r="X3" s="263" t="s">
        <v>78</v>
      </c>
      <c r="Y3" s="263"/>
      <c r="Z3" s="263"/>
      <c r="AA3" s="276" t="s">
        <v>79</v>
      </c>
      <c r="AB3" s="263" t="s">
        <v>80</v>
      </c>
      <c r="AC3" s="263"/>
      <c r="AD3" s="263"/>
      <c r="AE3" s="263"/>
      <c r="AF3" s="276" t="s">
        <v>81</v>
      </c>
      <c r="AG3" s="263" t="s">
        <v>82</v>
      </c>
      <c r="AH3" s="263"/>
      <c r="AI3" s="263"/>
      <c r="AJ3" s="276" t="s">
        <v>83</v>
      </c>
      <c r="AK3" s="263" t="s">
        <v>84</v>
      </c>
      <c r="AL3" s="263"/>
      <c r="AM3" s="263"/>
      <c r="AN3" s="263"/>
      <c r="AO3" s="278" t="s">
        <v>85</v>
      </c>
      <c r="AP3" s="279"/>
      <c r="AQ3" s="279"/>
      <c r="AR3" s="279"/>
      <c r="AS3" s="280"/>
      <c r="AT3" s="278" t="s">
        <v>86</v>
      </c>
      <c r="AU3" s="279"/>
      <c r="AV3" s="279"/>
      <c r="AW3" s="280"/>
      <c r="AX3" s="276" t="s">
        <v>87</v>
      </c>
      <c r="AY3" s="263" t="s">
        <v>88</v>
      </c>
      <c r="AZ3" s="263"/>
      <c r="BA3" s="263"/>
      <c r="BB3" s="263"/>
    </row>
    <row r="4" spans="1:70" ht="59.25" customHeight="1" x14ac:dyDescent="0.15">
      <c r="A4" s="263"/>
      <c r="B4" s="15" t="s">
        <v>89</v>
      </c>
      <c r="C4" s="15" t="s">
        <v>90</v>
      </c>
      <c r="D4" s="15" t="s">
        <v>91</v>
      </c>
      <c r="E4" s="15" t="s">
        <v>92</v>
      </c>
      <c r="F4" s="277"/>
      <c r="G4" s="15" t="s">
        <v>93</v>
      </c>
      <c r="H4" s="15" t="s">
        <v>94</v>
      </c>
      <c r="I4" s="15" t="s">
        <v>95</v>
      </c>
      <c r="J4" s="277"/>
      <c r="K4" s="15" t="s">
        <v>96</v>
      </c>
      <c r="L4" s="15" t="s">
        <v>97</v>
      </c>
      <c r="M4" s="15" t="s">
        <v>98</v>
      </c>
      <c r="N4" s="15" t="s">
        <v>99</v>
      </c>
      <c r="O4" s="15" t="s">
        <v>89</v>
      </c>
      <c r="P4" s="15" t="s">
        <v>90</v>
      </c>
      <c r="Q4" s="15" t="s">
        <v>91</v>
      </c>
      <c r="R4" s="15" t="s">
        <v>92</v>
      </c>
      <c r="S4" s="277"/>
      <c r="T4" s="15" t="s">
        <v>100</v>
      </c>
      <c r="U4" s="15" t="s">
        <v>101</v>
      </c>
      <c r="V4" s="15" t="s">
        <v>102</v>
      </c>
      <c r="W4" s="277"/>
      <c r="X4" s="15" t="s">
        <v>103</v>
      </c>
      <c r="Y4" s="15" t="s">
        <v>104</v>
      </c>
      <c r="Z4" s="15" t="s">
        <v>105</v>
      </c>
      <c r="AA4" s="277"/>
      <c r="AB4" s="15" t="s">
        <v>103</v>
      </c>
      <c r="AC4" s="15" t="s">
        <v>104</v>
      </c>
      <c r="AD4" s="15" t="s">
        <v>105</v>
      </c>
      <c r="AE4" s="15" t="s">
        <v>106</v>
      </c>
      <c r="AF4" s="277"/>
      <c r="AG4" s="15" t="s">
        <v>93</v>
      </c>
      <c r="AH4" s="15" t="s">
        <v>94</v>
      </c>
      <c r="AI4" s="15" t="s">
        <v>95</v>
      </c>
      <c r="AJ4" s="277"/>
      <c r="AK4" s="15" t="s">
        <v>107</v>
      </c>
      <c r="AL4" s="15" t="s">
        <v>108</v>
      </c>
      <c r="AM4" s="15" t="s">
        <v>109</v>
      </c>
      <c r="AN4" s="15" t="s">
        <v>110</v>
      </c>
      <c r="AO4" s="15" t="s">
        <v>89</v>
      </c>
      <c r="AP4" s="15" t="s">
        <v>90</v>
      </c>
      <c r="AQ4" s="15" t="s">
        <v>91</v>
      </c>
      <c r="AR4" s="15" t="s">
        <v>92</v>
      </c>
      <c r="AS4" s="15" t="s">
        <v>218</v>
      </c>
      <c r="AT4" s="83" t="s">
        <v>219</v>
      </c>
      <c r="AU4" s="15" t="s">
        <v>93</v>
      </c>
      <c r="AV4" s="15" t="s">
        <v>94</v>
      </c>
      <c r="AW4" s="15" t="s">
        <v>95</v>
      </c>
      <c r="AX4" s="277"/>
      <c r="AY4" s="15" t="s">
        <v>96</v>
      </c>
      <c r="AZ4" s="15" t="s">
        <v>97</v>
      </c>
      <c r="BA4" s="15" t="s">
        <v>98</v>
      </c>
      <c r="BB4" s="16" t="s">
        <v>111</v>
      </c>
    </row>
    <row r="5" spans="1:70" ht="15" customHeight="1" thickBot="1" x14ac:dyDescent="0.2">
      <c r="A5" s="282"/>
      <c r="B5" s="84" t="s">
        <v>112</v>
      </c>
      <c r="C5" s="84" t="s">
        <v>113</v>
      </c>
      <c r="D5" s="84" t="s">
        <v>114</v>
      </c>
      <c r="E5" s="84" t="s">
        <v>115</v>
      </c>
      <c r="F5" s="84" t="s">
        <v>116</v>
      </c>
      <c r="G5" s="84" t="s">
        <v>117</v>
      </c>
      <c r="H5" s="84" t="s">
        <v>118</v>
      </c>
      <c r="I5" s="84" t="s">
        <v>119</v>
      </c>
      <c r="J5" s="84" t="s">
        <v>120</v>
      </c>
      <c r="K5" s="84" t="s">
        <v>121</v>
      </c>
      <c r="L5" s="84" t="s">
        <v>122</v>
      </c>
      <c r="M5" s="84" t="s">
        <v>123</v>
      </c>
      <c r="N5" s="84" t="s">
        <v>124</v>
      </c>
      <c r="O5" s="84" t="s">
        <v>125</v>
      </c>
      <c r="P5" s="84" t="s">
        <v>126</v>
      </c>
      <c r="Q5" s="84" t="s">
        <v>127</v>
      </c>
      <c r="R5" s="84" t="s">
        <v>128</v>
      </c>
      <c r="S5" s="84" t="s">
        <v>129</v>
      </c>
      <c r="T5" s="84" t="s">
        <v>130</v>
      </c>
      <c r="U5" s="84" t="s">
        <v>131</v>
      </c>
      <c r="V5" s="84" t="s">
        <v>132</v>
      </c>
      <c r="W5" s="84" t="s">
        <v>133</v>
      </c>
      <c r="X5" s="84" t="s">
        <v>134</v>
      </c>
      <c r="Y5" s="84" t="s">
        <v>135</v>
      </c>
      <c r="Z5" s="84" t="s">
        <v>136</v>
      </c>
      <c r="AA5" s="84" t="s">
        <v>137</v>
      </c>
      <c r="AB5" s="84" t="s">
        <v>138</v>
      </c>
      <c r="AC5" s="84" t="s">
        <v>139</v>
      </c>
      <c r="AD5" s="84" t="s">
        <v>140</v>
      </c>
      <c r="AE5" s="84" t="s">
        <v>141</v>
      </c>
      <c r="AF5" s="84" t="s">
        <v>142</v>
      </c>
      <c r="AG5" s="84" t="s">
        <v>143</v>
      </c>
      <c r="AH5" s="84" t="s">
        <v>144</v>
      </c>
      <c r="AI5" s="84" t="s">
        <v>145</v>
      </c>
      <c r="AJ5" s="84" t="s">
        <v>146</v>
      </c>
      <c r="AK5" s="84" t="s">
        <v>147</v>
      </c>
      <c r="AL5" s="84" t="s">
        <v>148</v>
      </c>
      <c r="AM5" s="84" t="s">
        <v>149</v>
      </c>
      <c r="AN5" s="84" t="s">
        <v>150</v>
      </c>
      <c r="AO5" s="84" t="s">
        <v>151</v>
      </c>
      <c r="AP5" s="84" t="s">
        <v>152</v>
      </c>
      <c r="AQ5" s="84" t="s">
        <v>153</v>
      </c>
      <c r="AR5" s="84" t="s">
        <v>154</v>
      </c>
      <c r="AS5" s="273" t="s">
        <v>155</v>
      </c>
      <c r="AT5" s="274"/>
      <c r="AU5" s="84" t="s">
        <v>156</v>
      </c>
      <c r="AV5" s="84" t="s">
        <v>157</v>
      </c>
      <c r="AW5" s="84" t="s">
        <v>158</v>
      </c>
      <c r="AX5" s="84" t="s">
        <v>159</v>
      </c>
      <c r="AY5" s="84" t="s">
        <v>160</v>
      </c>
      <c r="AZ5" s="84" t="s">
        <v>161</v>
      </c>
      <c r="BA5" s="84" t="s">
        <v>162</v>
      </c>
      <c r="BB5" s="85" t="s">
        <v>163</v>
      </c>
    </row>
    <row r="6" spans="1:70" s="20" customFormat="1" ht="15" customHeight="1" x14ac:dyDescent="0.15">
      <c r="A6" s="330" t="s">
        <v>164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 t="s">
        <v>166</v>
      </c>
      <c r="T6" s="332" t="s">
        <v>166</v>
      </c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3" t="s">
        <v>220</v>
      </c>
      <c r="AR6" s="333" t="s">
        <v>220</v>
      </c>
      <c r="AS6" s="334" t="s">
        <v>166</v>
      </c>
      <c r="AT6" s="335"/>
      <c r="AU6" s="332" t="s">
        <v>166</v>
      </c>
      <c r="AV6" s="332" t="s">
        <v>166</v>
      </c>
      <c r="AW6" s="332" t="s">
        <v>166</v>
      </c>
      <c r="AX6" s="332" t="s">
        <v>166</v>
      </c>
      <c r="AY6" s="332" t="s">
        <v>166</v>
      </c>
      <c r="AZ6" s="332" t="s">
        <v>166</v>
      </c>
      <c r="BA6" s="332" t="s">
        <v>166</v>
      </c>
      <c r="BB6" s="336" t="s">
        <v>166</v>
      </c>
      <c r="BC6" s="18"/>
      <c r="BD6" s="19"/>
      <c r="BE6" s="18"/>
      <c r="BF6" s="18"/>
      <c r="BG6" s="19"/>
      <c r="BH6" s="18"/>
      <c r="BI6" s="18"/>
      <c r="BJ6" s="19"/>
      <c r="BK6" s="18"/>
      <c r="BL6" s="18"/>
      <c r="BM6" s="19"/>
    </row>
    <row r="7" spans="1:70" s="20" customFormat="1" ht="15" customHeight="1" thickBot="1" x14ac:dyDescent="0.2">
      <c r="A7" s="86" t="s">
        <v>165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88" t="s">
        <v>167</v>
      </c>
      <c r="O7" s="89" t="s">
        <v>168</v>
      </c>
      <c r="P7" s="89" t="s">
        <v>168</v>
      </c>
      <c r="Q7" s="89" t="s">
        <v>168</v>
      </c>
      <c r="R7" s="96" t="s">
        <v>184</v>
      </c>
      <c r="S7" s="87" t="s">
        <v>166</v>
      </c>
      <c r="T7" s="87" t="s">
        <v>166</v>
      </c>
      <c r="U7" s="37"/>
      <c r="V7" s="37"/>
      <c r="W7" s="37"/>
      <c r="X7" s="337"/>
      <c r="Y7" s="337"/>
      <c r="Z7" s="3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214"/>
      <c r="AM7" s="37"/>
      <c r="AN7" s="37"/>
      <c r="AO7" s="88" t="s">
        <v>167</v>
      </c>
      <c r="AP7" s="89" t="s">
        <v>168</v>
      </c>
      <c r="AQ7" s="89" t="s">
        <v>168</v>
      </c>
      <c r="AR7" s="89" t="s">
        <v>168</v>
      </c>
      <c r="AS7" s="275" t="s">
        <v>220</v>
      </c>
      <c r="AT7" s="338"/>
      <c r="AU7" s="339" t="s">
        <v>166</v>
      </c>
      <c r="AV7" s="339" t="s">
        <v>166</v>
      </c>
      <c r="AW7" s="339" t="s">
        <v>166</v>
      </c>
      <c r="AX7" s="339" t="s">
        <v>166</v>
      </c>
      <c r="AY7" s="339" t="s">
        <v>166</v>
      </c>
      <c r="AZ7" s="339" t="s">
        <v>166</v>
      </c>
      <c r="BA7" s="339" t="s">
        <v>166</v>
      </c>
      <c r="BB7" s="340" t="s">
        <v>166</v>
      </c>
      <c r="BC7" s="18"/>
      <c r="BD7" s="19"/>
      <c r="BE7" s="18"/>
      <c r="BF7" s="18"/>
      <c r="BG7" s="19"/>
      <c r="BH7" s="18"/>
      <c r="BI7" s="18"/>
      <c r="BJ7" s="19"/>
      <c r="BK7" s="18"/>
      <c r="BL7" s="18"/>
      <c r="BM7" s="19"/>
    </row>
    <row r="8" spans="1:70" s="20" customFormat="1" ht="15" customHeight="1" thickBot="1" x14ac:dyDescent="0.2">
      <c r="A8" s="158" t="s">
        <v>314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88" t="s">
        <v>167</v>
      </c>
      <c r="O8" s="89" t="s">
        <v>168</v>
      </c>
      <c r="P8" s="89" t="s">
        <v>168</v>
      </c>
      <c r="Q8" s="89" t="s">
        <v>168</v>
      </c>
      <c r="R8" s="160" t="s">
        <v>220</v>
      </c>
      <c r="S8" s="161" t="s">
        <v>166</v>
      </c>
      <c r="T8" s="161" t="s">
        <v>166</v>
      </c>
      <c r="U8" s="159"/>
      <c r="V8" s="159"/>
      <c r="W8" s="159"/>
      <c r="X8" s="162"/>
      <c r="Y8" s="162"/>
      <c r="Z8" s="162"/>
      <c r="AA8" s="159"/>
      <c r="AB8" s="159"/>
      <c r="AC8" s="159"/>
      <c r="AD8" s="212" t="s">
        <v>167</v>
      </c>
      <c r="AE8" s="213" t="s">
        <v>168</v>
      </c>
      <c r="AF8" s="213" t="s">
        <v>168</v>
      </c>
      <c r="AG8" s="213" t="s">
        <v>168</v>
      </c>
      <c r="AH8" s="160" t="s">
        <v>220</v>
      </c>
      <c r="AI8" s="165" t="s">
        <v>221</v>
      </c>
      <c r="AJ8" s="165" t="s">
        <v>221</v>
      </c>
      <c r="AK8" s="165" t="s">
        <v>221</v>
      </c>
      <c r="AL8" s="165" t="s">
        <v>221</v>
      </c>
      <c r="AM8" s="163" t="s">
        <v>169</v>
      </c>
      <c r="AN8" s="163" t="s">
        <v>169</v>
      </c>
      <c r="AO8" s="163" t="s">
        <v>169</v>
      </c>
      <c r="AP8" s="163" t="s">
        <v>169</v>
      </c>
      <c r="AQ8" s="167" t="s">
        <v>170</v>
      </c>
      <c r="AR8" s="167" t="s">
        <v>170</v>
      </c>
      <c r="AS8" s="168" t="s">
        <v>170</v>
      </c>
      <c r="AT8" s="91" t="s">
        <v>171</v>
      </c>
      <c r="AU8" s="164" t="s">
        <v>171</v>
      </c>
      <c r="AV8" s="164" t="s">
        <v>171</v>
      </c>
      <c r="AW8" s="164" t="s">
        <v>171</v>
      </c>
      <c r="AX8" s="164" t="s">
        <v>171</v>
      </c>
      <c r="AY8" s="164" t="s">
        <v>171</v>
      </c>
      <c r="AZ8" s="164" t="s">
        <v>171</v>
      </c>
      <c r="BA8" s="164" t="s">
        <v>171</v>
      </c>
      <c r="BB8" s="92" t="s">
        <v>171</v>
      </c>
      <c r="BC8" s="18"/>
      <c r="BD8" s="19"/>
      <c r="BE8" s="18"/>
      <c r="BF8" s="18"/>
      <c r="BG8" s="19"/>
      <c r="BH8" s="18"/>
      <c r="BI8" s="18"/>
      <c r="BJ8" s="19"/>
      <c r="BK8" s="18"/>
      <c r="BL8" s="18"/>
      <c r="BM8" s="19"/>
    </row>
    <row r="9" spans="1:70" s="204" customFormat="1" ht="15" customHeight="1" x14ac:dyDescent="0.15">
      <c r="A9" s="14"/>
      <c r="B9" s="14"/>
      <c r="C9" s="14"/>
      <c r="D9" s="14"/>
      <c r="E9" s="14"/>
      <c r="F9" s="14"/>
      <c r="G9" s="205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14"/>
      <c r="S9" s="14"/>
      <c r="T9" s="14"/>
      <c r="U9" s="202"/>
      <c r="V9" s="14"/>
      <c r="W9" s="14"/>
      <c r="X9" s="14"/>
      <c r="Y9" s="205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14"/>
      <c r="AR9" s="205"/>
      <c r="AS9" s="205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14"/>
      <c r="BE9" s="202"/>
      <c r="BF9" s="202"/>
      <c r="BG9" s="14"/>
      <c r="BH9" s="202"/>
      <c r="BI9" s="202"/>
      <c r="BJ9" s="14"/>
      <c r="BK9" s="202"/>
      <c r="BL9" s="202"/>
      <c r="BM9" s="14"/>
    </row>
    <row r="10" spans="1:70" customFormat="1" ht="15" customHeight="1" x14ac:dyDescent="0.25">
      <c r="A10" s="270" t="s">
        <v>222</v>
      </c>
      <c r="B10" s="270"/>
      <c r="C10" s="270"/>
      <c r="D10" s="270"/>
      <c r="E10" s="270"/>
      <c r="F10" s="270"/>
      <c r="G10" s="93"/>
      <c r="H10" s="267" t="s">
        <v>223</v>
      </c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08"/>
      <c r="Y10" s="88" t="s">
        <v>167</v>
      </c>
      <c r="Z10" s="271" t="s">
        <v>224</v>
      </c>
      <c r="AA10" s="271"/>
      <c r="AB10" s="271"/>
      <c r="AC10" s="271"/>
      <c r="AD10" s="271"/>
      <c r="AE10" s="271"/>
      <c r="AF10" s="271"/>
      <c r="AG10" s="208"/>
      <c r="AH10" s="208"/>
      <c r="AI10" s="208"/>
      <c r="AJ10" s="208"/>
      <c r="AK10" s="208"/>
      <c r="AL10" s="208"/>
      <c r="AM10" s="208"/>
      <c r="AN10" s="208"/>
      <c r="AO10" s="94"/>
      <c r="AP10" s="208"/>
      <c r="AQ10" s="208"/>
      <c r="AR10" s="38" t="s">
        <v>169</v>
      </c>
      <c r="AS10" s="95"/>
      <c r="AT10" s="95"/>
      <c r="AU10" s="272" t="s">
        <v>225</v>
      </c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</row>
    <row r="11" spans="1:70" customFormat="1" ht="15" customHeight="1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94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8"/>
      <c r="BD11" s="18"/>
      <c r="BE11" s="19"/>
      <c r="BF11" s="18"/>
      <c r="BG11" s="18"/>
      <c r="BH11" s="19"/>
      <c r="BI11" s="18"/>
      <c r="BJ11" s="18"/>
      <c r="BK11" s="19"/>
      <c r="BL11" s="18"/>
      <c r="BM11" s="18"/>
      <c r="BN11" s="19"/>
    </row>
    <row r="12" spans="1:70" customFormat="1" ht="15" customHeight="1" x14ac:dyDescent="0.25">
      <c r="A12" s="208"/>
      <c r="B12" s="208"/>
      <c r="C12" s="208"/>
      <c r="D12" s="208"/>
      <c r="E12" s="208"/>
      <c r="F12" s="208"/>
      <c r="G12" s="90" t="s">
        <v>220</v>
      </c>
      <c r="H12" s="267" t="s">
        <v>226</v>
      </c>
      <c r="I12" s="267"/>
      <c r="J12" s="267"/>
      <c r="K12" s="267"/>
      <c r="L12" s="267"/>
      <c r="M12" s="267"/>
      <c r="N12" s="267"/>
      <c r="O12" s="267"/>
      <c r="P12" s="267"/>
      <c r="Q12" s="267"/>
      <c r="R12" s="208"/>
      <c r="S12" s="208"/>
      <c r="T12" s="208"/>
      <c r="U12" s="17"/>
      <c r="V12" s="208"/>
      <c r="W12" s="208"/>
      <c r="X12" s="208"/>
      <c r="Y12" s="89" t="s">
        <v>168</v>
      </c>
      <c r="Z12" s="267" t="s">
        <v>227</v>
      </c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08"/>
      <c r="AR12" s="169" t="s">
        <v>170</v>
      </c>
      <c r="AS12" s="95"/>
      <c r="AT12" s="95"/>
      <c r="AU12" s="272" t="s">
        <v>228</v>
      </c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18"/>
      <c r="BJ12" s="18"/>
      <c r="BK12" s="19"/>
      <c r="BL12" s="18"/>
      <c r="BM12" s="18"/>
      <c r="BN12" s="19"/>
      <c r="BO12" s="203"/>
      <c r="BP12" s="203"/>
      <c r="BQ12" s="203"/>
      <c r="BR12" s="203"/>
    </row>
    <row r="13" spans="1:70" customFormat="1" ht="15" customHeight="1" x14ac:dyDescent="0.25">
      <c r="A13" s="208"/>
      <c r="B13" s="208"/>
      <c r="C13" s="208"/>
      <c r="D13" s="208"/>
      <c r="E13" s="208"/>
      <c r="F13" s="208"/>
      <c r="G13" s="96" t="s">
        <v>184</v>
      </c>
      <c r="H13" s="266" t="s">
        <v>229</v>
      </c>
      <c r="I13" s="267"/>
      <c r="J13" s="267"/>
      <c r="K13" s="267"/>
      <c r="L13" s="267"/>
      <c r="M13" s="267"/>
      <c r="N13" s="267"/>
      <c r="O13" s="267"/>
      <c r="P13" s="267"/>
      <c r="Q13" s="267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8"/>
      <c r="BD13" s="18"/>
      <c r="BE13" s="19"/>
      <c r="BF13" s="18"/>
      <c r="BG13" s="18"/>
      <c r="BH13" s="19"/>
      <c r="BI13" s="18"/>
      <c r="BJ13" s="18"/>
      <c r="BK13" s="19"/>
      <c r="BL13" s="18"/>
      <c r="BM13" s="18"/>
      <c r="BN13" s="19"/>
      <c r="BO13" s="203"/>
      <c r="BP13" s="203"/>
      <c r="BQ13" s="203"/>
      <c r="BR13" s="203"/>
    </row>
    <row r="14" spans="1:70" customFormat="1" ht="15" customHeight="1" x14ac:dyDescent="0.25">
      <c r="A14" s="208"/>
      <c r="B14" s="208"/>
      <c r="C14" s="208"/>
      <c r="D14" s="208"/>
      <c r="E14" s="208"/>
      <c r="F14" s="208"/>
      <c r="G14" s="87" t="s">
        <v>166</v>
      </c>
      <c r="H14" s="267" t="s">
        <v>230</v>
      </c>
      <c r="I14" s="267"/>
      <c r="J14" s="267"/>
      <c r="K14" s="267"/>
      <c r="L14" s="267"/>
      <c r="M14" s="267"/>
      <c r="N14" s="267"/>
      <c r="O14" s="267"/>
      <c r="P14" s="267"/>
      <c r="Q14" s="267"/>
      <c r="R14" s="208"/>
      <c r="S14" s="208"/>
      <c r="T14" s="208"/>
      <c r="U14" s="17"/>
      <c r="V14" s="208"/>
      <c r="W14" s="208"/>
      <c r="X14" s="208"/>
      <c r="Y14" s="166" t="s">
        <v>221</v>
      </c>
      <c r="Z14" s="267" t="s">
        <v>231</v>
      </c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08"/>
      <c r="AR14" s="97" t="s">
        <v>232</v>
      </c>
      <c r="AS14" s="98"/>
      <c r="AT14" s="98"/>
      <c r="AU14" s="268" t="s">
        <v>233</v>
      </c>
      <c r="AV14" s="268"/>
      <c r="AW14" s="268"/>
      <c r="AX14" s="268"/>
      <c r="AY14" s="268"/>
      <c r="AZ14" s="268"/>
      <c r="BA14" s="268"/>
      <c r="BB14" s="268"/>
      <c r="BC14" s="268"/>
      <c r="BD14" s="268"/>
      <c r="BE14" s="19"/>
      <c r="BF14" s="18"/>
      <c r="BG14" s="18"/>
      <c r="BH14" s="19"/>
      <c r="BI14" s="18"/>
      <c r="BJ14" s="18"/>
      <c r="BK14" s="19"/>
      <c r="BL14" s="18"/>
      <c r="BM14" s="18"/>
      <c r="BN14" s="19"/>
      <c r="BO14" s="203"/>
      <c r="BP14" s="203"/>
      <c r="BQ14" s="203"/>
      <c r="BR14" s="203"/>
    </row>
    <row r="15" spans="1:70" ht="15" customHeight="1" x14ac:dyDescent="0.1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17"/>
      <c r="BC15" s="17"/>
      <c r="BD15" s="208"/>
      <c r="BE15" s="17"/>
      <c r="BF15" s="17"/>
      <c r="BG15" s="208"/>
      <c r="BH15" s="17"/>
      <c r="BI15" s="17"/>
      <c r="BJ15" s="208"/>
      <c r="BK15" s="17"/>
      <c r="BL15" s="17"/>
      <c r="BM15" s="208"/>
    </row>
    <row r="16" spans="1:70" ht="15" customHeight="1" x14ac:dyDescent="0.15">
      <c r="A16" s="269" t="s">
        <v>172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17"/>
      <c r="BD16" s="208"/>
      <c r="BE16" s="17"/>
      <c r="BF16" s="17"/>
      <c r="BG16" s="208"/>
      <c r="BH16" s="17"/>
      <c r="BI16" s="17"/>
      <c r="BJ16" s="208"/>
      <c r="BK16" s="17"/>
      <c r="BL16" s="17"/>
      <c r="BM16" s="208"/>
    </row>
    <row r="17" spans="1:69" ht="15" customHeight="1" x14ac:dyDescent="0.15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</row>
    <row r="18" spans="1:69" ht="15" customHeight="1" x14ac:dyDescent="0.15">
      <c r="A18" s="263" t="s">
        <v>68</v>
      </c>
      <c r="B18" s="261" t="s">
        <v>173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 t="s">
        <v>174</v>
      </c>
      <c r="U18" s="261"/>
      <c r="V18" s="261"/>
      <c r="W18" s="261"/>
      <c r="X18" s="261"/>
      <c r="Y18" s="261"/>
      <c r="Z18" s="261"/>
      <c r="AA18" s="261"/>
      <c r="AB18" s="261"/>
      <c r="AC18" s="261" t="s">
        <v>175</v>
      </c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3" t="s">
        <v>56</v>
      </c>
      <c r="AZ18" s="263"/>
      <c r="BA18" s="263"/>
      <c r="BB18" s="263"/>
      <c r="BC18" s="263"/>
      <c r="BD18" s="263"/>
      <c r="BE18" s="261" t="s">
        <v>176</v>
      </c>
      <c r="BF18" s="261"/>
      <c r="BG18" s="261"/>
      <c r="BH18" s="261" t="s">
        <v>7</v>
      </c>
      <c r="BI18" s="261"/>
      <c r="BJ18" s="261"/>
      <c r="BK18" s="258"/>
      <c r="BL18" s="258"/>
      <c r="BM18" s="258"/>
      <c r="BN18" s="258"/>
      <c r="BO18" s="260"/>
      <c r="BP18" s="260"/>
      <c r="BQ18" s="260"/>
    </row>
    <row r="19" spans="1:69" ht="35.25" customHeight="1" x14ac:dyDescent="0.15">
      <c r="A19" s="263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 t="s">
        <v>47</v>
      </c>
      <c r="AD19" s="261"/>
      <c r="AE19" s="261"/>
      <c r="AF19" s="261"/>
      <c r="AG19" s="261"/>
      <c r="AH19" s="261"/>
      <c r="AI19" s="261"/>
      <c r="AJ19" s="261" t="s">
        <v>177</v>
      </c>
      <c r="AK19" s="261"/>
      <c r="AL19" s="261"/>
      <c r="AM19" s="261"/>
      <c r="AN19" s="261"/>
      <c r="AO19" s="261"/>
      <c r="AP19" s="261"/>
      <c r="AQ19" s="261" t="s">
        <v>55</v>
      </c>
      <c r="AR19" s="261"/>
      <c r="AS19" s="261"/>
      <c r="AT19" s="261"/>
      <c r="AU19" s="261"/>
      <c r="AV19" s="261"/>
      <c r="AW19" s="261"/>
      <c r="AX19" s="261"/>
      <c r="AY19" s="261" t="s">
        <v>178</v>
      </c>
      <c r="AZ19" s="261"/>
      <c r="BA19" s="261"/>
      <c r="BB19" s="261" t="s">
        <v>179</v>
      </c>
      <c r="BC19" s="261"/>
      <c r="BD19" s="261"/>
      <c r="BE19" s="261"/>
      <c r="BF19" s="264"/>
      <c r="BG19" s="261"/>
      <c r="BH19" s="261"/>
      <c r="BI19" s="259"/>
      <c r="BJ19" s="261"/>
      <c r="BK19" s="258"/>
      <c r="BL19" s="259"/>
      <c r="BM19" s="259"/>
      <c r="BN19" s="258"/>
      <c r="BO19" s="260"/>
      <c r="BP19" s="259"/>
      <c r="BQ19" s="260"/>
    </row>
    <row r="20" spans="1:69" ht="15" customHeight="1" x14ac:dyDescent="0.15">
      <c r="A20" s="263"/>
      <c r="B20" s="261" t="s">
        <v>7</v>
      </c>
      <c r="C20" s="261"/>
      <c r="D20" s="261"/>
      <c r="E20" s="261"/>
      <c r="F20" s="261"/>
      <c r="G20" s="261"/>
      <c r="H20" s="261" t="s">
        <v>180</v>
      </c>
      <c r="I20" s="261"/>
      <c r="J20" s="261"/>
      <c r="K20" s="261"/>
      <c r="L20" s="261"/>
      <c r="M20" s="261"/>
      <c r="N20" s="261" t="s">
        <v>181</v>
      </c>
      <c r="O20" s="261"/>
      <c r="P20" s="261"/>
      <c r="Q20" s="261"/>
      <c r="R20" s="261"/>
      <c r="S20" s="261"/>
      <c r="T20" s="261" t="s">
        <v>7</v>
      </c>
      <c r="U20" s="261"/>
      <c r="V20" s="261"/>
      <c r="W20" s="261" t="s">
        <v>180</v>
      </c>
      <c r="X20" s="261"/>
      <c r="Y20" s="261"/>
      <c r="Z20" s="261" t="s">
        <v>181</v>
      </c>
      <c r="AA20" s="261"/>
      <c r="AB20" s="261"/>
      <c r="AC20" s="261" t="s">
        <v>7</v>
      </c>
      <c r="AD20" s="261"/>
      <c r="AE20" s="261"/>
      <c r="AF20" s="261" t="s">
        <v>180</v>
      </c>
      <c r="AG20" s="261"/>
      <c r="AH20" s="261" t="s">
        <v>181</v>
      </c>
      <c r="AI20" s="261"/>
      <c r="AJ20" s="261" t="s">
        <v>7</v>
      </c>
      <c r="AK20" s="261"/>
      <c r="AL20" s="261"/>
      <c r="AM20" s="261" t="s">
        <v>180</v>
      </c>
      <c r="AN20" s="261"/>
      <c r="AO20" s="261" t="s">
        <v>181</v>
      </c>
      <c r="AP20" s="261"/>
      <c r="AQ20" s="261" t="s">
        <v>7</v>
      </c>
      <c r="AR20" s="261"/>
      <c r="AS20" s="261"/>
      <c r="AT20" s="261"/>
      <c r="AU20" s="261" t="s">
        <v>180</v>
      </c>
      <c r="AV20" s="261"/>
      <c r="AW20" s="261" t="s">
        <v>181</v>
      </c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58"/>
      <c r="BL20" s="259"/>
      <c r="BM20" s="259"/>
      <c r="BN20" s="258"/>
      <c r="BO20" s="260"/>
      <c r="BP20" s="259"/>
      <c r="BQ20" s="260"/>
    </row>
    <row r="21" spans="1:69" ht="23.25" customHeight="1" x14ac:dyDescent="0.15">
      <c r="A21" s="263"/>
      <c r="B21" s="262" t="s">
        <v>182</v>
      </c>
      <c r="C21" s="262"/>
      <c r="D21" s="262"/>
      <c r="E21" s="265" t="s">
        <v>183</v>
      </c>
      <c r="F21" s="265"/>
      <c r="G21" s="265"/>
      <c r="H21" s="262" t="s">
        <v>182</v>
      </c>
      <c r="I21" s="262"/>
      <c r="J21" s="262"/>
      <c r="K21" s="265" t="s">
        <v>183</v>
      </c>
      <c r="L21" s="265"/>
      <c r="M21" s="265"/>
      <c r="N21" s="262" t="s">
        <v>182</v>
      </c>
      <c r="O21" s="262"/>
      <c r="P21" s="262"/>
      <c r="Q21" s="265" t="s">
        <v>183</v>
      </c>
      <c r="R21" s="265"/>
      <c r="S21" s="265"/>
      <c r="T21" s="262" t="s">
        <v>182</v>
      </c>
      <c r="U21" s="262"/>
      <c r="V21" s="262"/>
      <c r="W21" s="262" t="s">
        <v>182</v>
      </c>
      <c r="X21" s="262"/>
      <c r="Y21" s="262"/>
      <c r="Z21" s="262" t="s">
        <v>182</v>
      </c>
      <c r="AA21" s="262"/>
      <c r="AB21" s="262"/>
      <c r="AC21" s="262" t="s">
        <v>182</v>
      </c>
      <c r="AD21" s="262"/>
      <c r="AE21" s="262"/>
      <c r="AF21" s="262" t="s">
        <v>182</v>
      </c>
      <c r="AG21" s="262"/>
      <c r="AH21" s="262" t="s">
        <v>182</v>
      </c>
      <c r="AI21" s="262"/>
      <c r="AJ21" s="262" t="s">
        <v>182</v>
      </c>
      <c r="AK21" s="262"/>
      <c r="AL21" s="262"/>
      <c r="AM21" s="262" t="s">
        <v>182</v>
      </c>
      <c r="AN21" s="262"/>
      <c r="AO21" s="262" t="s">
        <v>182</v>
      </c>
      <c r="AP21" s="262"/>
      <c r="AQ21" s="262" t="s">
        <v>182</v>
      </c>
      <c r="AR21" s="262"/>
      <c r="AS21" s="262"/>
      <c r="AT21" s="262"/>
      <c r="AU21" s="262" t="s">
        <v>182</v>
      </c>
      <c r="AV21" s="262"/>
      <c r="AW21" s="262" t="s">
        <v>182</v>
      </c>
      <c r="AX21" s="262"/>
      <c r="AY21" s="262" t="s">
        <v>182</v>
      </c>
      <c r="AZ21" s="262"/>
      <c r="BA21" s="262"/>
      <c r="BB21" s="262" t="s">
        <v>182</v>
      </c>
      <c r="BC21" s="262"/>
      <c r="BD21" s="262"/>
      <c r="BE21" s="262" t="s">
        <v>182</v>
      </c>
      <c r="BF21" s="262"/>
      <c r="BG21" s="262"/>
      <c r="BH21" s="262" t="s">
        <v>182</v>
      </c>
      <c r="BI21" s="262"/>
      <c r="BJ21" s="262"/>
      <c r="BK21" s="258"/>
      <c r="BL21" s="258"/>
      <c r="BM21" s="258"/>
      <c r="BN21" s="258"/>
      <c r="BO21" s="260"/>
      <c r="BP21" s="260"/>
      <c r="BQ21" s="260"/>
    </row>
    <row r="22" spans="1:69" s="20" customFormat="1" ht="15" customHeight="1" x14ac:dyDescent="0.15">
      <c r="A22" s="206" t="s">
        <v>164</v>
      </c>
      <c r="B22" s="252">
        <f>H22+N22</f>
        <v>39</v>
      </c>
      <c r="C22" s="252"/>
      <c r="D22" s="252"/>
      <c r="E22" s="252">
        <f>K22+Q22</f>
        <v>1404</v>
      </c>
      <c r="F22" s="252"/>
      <c r="G22" s="252"/>
      <c r="H22" s="252">
        <v>17</v>
      </c>
      <c r="I22" s="252"/>
      <c r="J22" s="252"/>
      <c r="K22" s="252">
        <f>H22*36</f>
        <v>612</v>
      </c>
      <c r="L22" s="252"/>
      <c r="M22" s="252"/>
      <c r="N22" s="252">
        <v>22</v>
      </c>
      <c r="O22" s="252"/>
      <c r="P22" s="252"/>
      <c r="Q22" s="252">
        <f>N22*36</f>
        <v>792</v>
      </c>
      <c r="R22" s="252"/>
      <c r="S22" s="252"/>
      <c r="T22" s="252">
        <f>W22+Z22</f>
        <v>2</v>
      </c>
      <c r="U22" s="252"/>
      <c r="V22" s="252"/>
      <c r="W22" s="252"/>
      <c r="X22" s="252"/>
      <c r="Y22" s="252"/>
      <c r="Z22" s="252">
        <v>2</v>
      </c>
      <c r="AA22" s="252"/>
      <c r="AB22" s="252"/>
      <c r="AC22" s="252">
        <f>AF22+AH22</f>
        <v>0</v>
      </c>
      <c r="AD22" s="252"/>
      <c r="AE22" s="252"/>
      <c r="AF22" s="252"/>
      <c r="AG22" s="252"/>
      <c r="AH22" s="252"/>
      <c r="AI22" s="252"/>
      <c r="AJ22" s="252">
        <f>AM22+AO22</f>
        <v>0</v>
      </c>
      <c r="AK22" s="252"/>
      <c r="AL22" s="252"/>
      <c r="AM22" s="252"/>
      <c r="AN22" s="252"/>
      <c r="AO22" s="252"/>
      <c r="AP22" s="252"/>
      <c r="AQ22" s="252">
        <f>AU22+AW22</f>
        <v>0</v>
      </c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>
        <v>11</v>
      </c>
      <c r="BF22" s="252"/>
      <c r="BG22" s="252"/>
      <c r="BH22" s="253">
        <f>B22+T22+AC22+AJ22+AQ22+AY22+BB22+BE22</f>
        <v>52</v>
      </c>
      <c r="BI22" s="253"/>
      <c r="BJ22" s="253"/>
      <c r="BK22" s="251"/>
      <c r="BL22" s="251"/>
      <c r="BM22" s="251"/>
      <c r="BN22" s="251"/>
      <c r="BO22" s="251"/>
      <c r="BP22" s="251"/>
      <c r="BQ22" s="251"/>
    </row>
    <row r="23" spans="1:69" s="20" customFormat="1" ht="15" customHeight="1" x14ac:dyDescent="0.15">
      <c r="A23" s="206" t="s">
        <v>165</v>
      </c>
      <c r="B23" s="252">
        <f t="shared" ref="B23:B24" si="0">H23+N23</f>
        <v>33</v>
      </c>
      <c r="C23" s="252"/>
      <c r="D23" s="252"/>
      <c r="E23" s="252">
        <f>K23+Q23</f>
        <v>1188</v>
      </c>
      <c r="F23" s="252"/>
      <c r="G23" s="252"/>
      <c r="H23" s="252">
        <v>13</v>
      </c>
      <c r="I23" s="252"/>
      <c r="J23" s="252"/>
      <c r="K23" s="252">
        <f>H23*36</f>
        <v>468</v>
      </c>
      <c r="L23" s="252"/>
      <c r="M23" s="252"/>
      <c r="N23" s="252">
        <v>20</v>
      </c>
      <c r="O23" s="252"/>
      <c r="P23" s="252"/>
      <c r="Q23" s="252">
        <f>N23*36</f>
        <v>720</v>
      </c>
      <c r="R23" s="252"/>
      <c r="S23" s="252"/>
      <c r="T23" s="252">
        <f t="shared" ref="T23:T24" si="1">W23+Z23</f>
        <v>1</v>
      </c>
      <c r="U23" s="252"/>
      <c r="V23" s="252"/>
      <c r="W23" s="252">
        <v>0</v>
      </c>
      <c r="X23" s="252"/>
      <c r="Y23" s="252"/>
      <c r="Z23" s="252">
        <v>1</v>
      </c>
      <c r="AA23" s="252"/>
      <c r="AB23" s="252"/>
      <c r="AC23" s="252">
        <f t="shared" ref="AC23:AC24" si="2">AF23+AH23</f>
        <v>2</v>
      </c>
      <c r="AD23" s="252"/>
      <c r="AE23" s="252"/>
      <c r="AF23" s="252">
        <v>1</v>
      </c>
      <c r="AG23" s="252"/>
      <c r="AH23" s="252">
        <v>1</v>
      </c>
      <c r="AI23" s="252"/>
      <c r="AJ23" s="252">
        <f t="shared" ref="AJ23:AJ24" si="3">AM23+AO23</f>
        <v>6</v>
      </c>
      <c r="AK23" s="252"/>
      <c r="AL23" s="252"/>
      <c r="AM23" s="252">
        <v>3</v>
      </c>
      <c r="AN23" s="252"/>
      <c r="AO23" s="252">
        <v>3</v>
      </c>
      <c r="AP23" s="252"/>
      <c r="AQ23" s="252">
        <f t="shared" ref="AQ23:AQ24" si="4">AU23+AW23</f>
        <v>0</v>
      </c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>
        <v>10</v>
      </c>
      <c r="BF23" s="252"/>
      <c r="BG23" s="252"/>
      <c r="BH23" s="253">
        <f t="shared" ref="BH23:BH24" si="5">B23+T23+AC23+AJ23+AQ23+AY23+BB23+BE23</f>
        <v>52</v>
      </c>
      <c r="BI23" s="253"/>
      <c r="BJ23" s="253"/>
      <c r="BK23" s="251"/>
      <c r="BL23" s="251"/>
      <c r="BM23" s="251"/>
      <c r="BN23" s="251"/>
      <c r="BO23" s="251"/>
      <c r="BP23" s="251"/>
      <c r="BQ23" s="251"/>
    </row>
    <row r="24" spans="1:69" s="20" customFormat="1" ht="15" customHeight="1" x14ac:dyDescent="0.15">
      <c r="A24" s="206" t="s">
        <v>314</v>
      </c>
      <c r="B24" s="252">
        <f t="shared" si="0"/>
        <v>21</v>
      </c>
      <c r="C24" s="252"/>
      <c r="D24" s="252"/>
      <c r="E24" s="252">
        <f t="shared" ref="E24" si="6">K24+Q24</f>
        <v>756</v>
      </c>
      <c r="F24" s="252"/>
      <c r="G24" s="252"/>
      <c r="H24" s="252">
        <v>12</v>
      </c>
      <c r="I24" s="252"/>
      <c r="J24" s="252"/>
      <c r="K24" s="252">
        <f>H24*36</f>
        <v>432</v>
      </c>
      <c r="L24" s="252"/>
      <c r="M24" s="252"/>
      <c r="N24" s="252">
        <v>9</v>
      </c>
      <c r="O24" s="252"/>
      <c r="P24" s="252"/>
      <c r="Q24" s="252">
        <f>N24*36</f>
        <v>324</v>
      </c>
      <c r="R24" s="252"/>
      <c r="S24" s="252"/>
      <c r="T24" s="252">
        <f t="shared" si="1"/>
        <v>2</v>
      </c>
      <c r="U24" s="252"/>
      <c r="V24" s="252"/>
      <c r="W24" s="252">
        <v>1</v>
      </c>
      <c r="X24" s="252"/>
      <c r="Y24" s="252"/>
      <c r="Z24" s="252">
        <v>1</v>
      </c>
      <c r="AA24" s="252"/>
      <c r="AB24" s="252"/>
      <c r="AC24" s="252">
        <f t="shared" si="2"/>
        <v>2</v>
      </c>
      <c r="AD24" s="252"/>
      <c r="AE24" s="252"/>
      <c r="AF24" s="252">
        <v>1</v>
      </c>
      <c r="AG24" s="252"/>
      <c r="AH24" s="252">
        <v>1</v>
      </c>
      <c r="AI24" s="252"/>
      <c r="AJ24" s="252">
        <f t="shared" si="3"/>
        <v>6</v>
      </c>
      <c r="AK24" s="252"/>
      <c r="AL24" s="252"/>
      <c r="AM24" s="252">
        <v>3</v>
      </c>
      <c r="AN24" s="252"/>
      <c r="AO24" s="252">
        <v>3</v>
      </c>
      <c r="AP24" s="252"/>
      <c r="AQ24" s="252">
        <f t="shared" si="4"/>
        <v>4</v>
      </c>
      <c r="AR24" s="252"/>
      <c r="AS24" s="252"/>
      <c r="AT24" s="252"/>
      <c r="AU24" s="252"/>
      <c r="AV24" s="252"/>
      <c r="AW24" s="252">
        <v>4</v>
      </c>
      <c r="AX24" s="252"/>
      <c r="AY24" s="252">
        <v>4</v>
      </c>
      <c r="AZ24" s="252"/>
      <c r="BA24" s="252"/>
      <c r="BB24" s="252">
        <v>2</v>
      </c>
      <c r="BC24" s="252"/>
      <c r="BD24" s="252"/>
      <c r="BE24" s="252">
        <v>2</v>
      </c>
      <c r="BF24" s="252"/>
      <c r="BG24" s="252"/>
      <c r="BH24" s="253">
        <f t="shared" si="5"/>
        <v>43</v>
      </c>
      <c r="BI24" s="253"/>
      <c r="BJ24" s="253"/>
      <c r="BK24" s="251"/>
      <c r="BL24" s="251"/>
      <c r="BM24" s="251"/>
      <c r="BN24" s="251"/>
      <c r="BO24" s="251"/>
      <c r="BP24" s="251"/>
      <c r="BQ24" s="251"/>
    </row>
    <row r="25" spans="1:69" s="20" customFormat="1" ht="15" customHeight="1" x14ac:dyDescent="0.15">
      <c r="A25" s="207" t="s">
        <v>7</v>
      </c>
      <c r="B25" s="256">
        <f>SUM(B22:D24)</f>
        <v>93</v>
      </c>
      <c r="C25" s="256"/>
      <c r="D25" s="256"/>
      <c r="E25" s="256">
        <f>SUM(E22:G24)</f>
        <v>3348</v>
      </c>
      <c r="F25" s="256"/>
      <c r="G25" s="256"/>
      <c r="H25" s="256">
        <f>SUM(H22:J24)</f>
        <v>42</v>
      </c>
      <c r="I25" s="256"/>
      <c r="J25" s="256"/>
      <c r="K25" s="256">
        <f>SUM(K22:M24)</f>
        <v>1512</v>
      </c>
      <c r="L25" s="256"/>
      <c r="M25" s="256"/>
      <c r="N25" s="256">
        <f>SUM(N22:P24)</f>
        <v>51</v>
      </c>
      <c r="O25" s="256"/>
      <c r="P25" s="256"/>
      <c r="Q25" s="256">
        <f>SUM(Q22:S24)</f>
        <v>1836</v>
      </c>
      <c r="R25" s="256"/>
      <c r="S25" s="256"/>
      <c r="T25" s="256">
        <f>SUM(T22:V24)</f>
        <v>5</v>
      </c>
      <c r="U25" s="256"/>
      <c r="V25" s="256"/>
      <c r="W25" s="256">
        <f>SUM(W22:Y24)</f>
        <v>1</v>
      </c>
      <c r="X25" s="256"/>
      <c r="Y25" s="256"/>
      <c r="Z25" s="256">
        <f>SUM(Z22:AB24)</f>
        <v>4</v>
      </c>
      <c r="AA25" s="256"/>
      <c r="AB25" s="256"/>
      <c r="AC25" s="256">
        <f>SUM(AC22:AE24)</f>
        <v>4</v>
      </c>
      <c r="AD25" s="256"/>
      <c r="AE25" s="256"/>
      <c r="AF25" s="256">
        <f>SUM(AF22:AG24)</f>
        <v>2</v>
      </c>
      <c r="AG25" s="256"/>
      <c r="AH25" s="256">
        <f>SUM(AH22:AI24)</f>
        <v>2</v>
      </c>
      <c r="AI25" s="256"/>
      <c r="AJ25" s="256">
        <f>SUM(AJ22:AL24)</f>
        <v>12</v>
      </c>
      <c r="AK25" s="256"/>
      <c r="AL25" s="256"/>
      <c r="AM25" s="256">
        <f>SUM(AM22:AN24)</f>
        <v>6</v>
      </c>
      <c r="AN25" s="256"/>
      <c r="AO25" s="256">
        <f>SUM(AO22:AP24)</f>
        <v>6</v>
      </c>
      <c r="AP25" s="256"/>
      <c r="AQ25" s="256">
        <f>SUM(AQ22:AT24)</f>
        <v>4</v>
      </c>
      <c r="AR25" s="256"/>
      <c r="AS25" s="256"/>
      <c r="AT25" s="256"/>
      <c r="AU25" s="256">
        <f>SUM(AU22:AV24)</f>
        <v>0</v>
      </c>
      <c r="AV25" s="256"/>
      <c r="AW25" s="256">
        <f>SUM(AW22:AX24)</f>
        <v>4</v>
      </c>
      <c r="AX25" s="256"/>
      <c r="AY25" s="256">
        <f>SUM(AY22:BA24)</f>
        <v>4</v>
      </c>
      <c r="AZ25" s="256"/>
      <c r="BA25" s="256"/>
      <c r="BB25" s="256">
        <f>SUM(BB22:BD24)</f>
        <v>2</v>
      </c>
      <c r="BC25" s="256"/>
      <c r="BD25" s="256"/>
      <c r="BE25" s="256">
        <f>SUM(BE22:BG24)</f>
        <v>23</v>
      </c>
      <c r="BF25" s="256"/>
      <c r="BG25" s="256"/>
      <c r="BH25" s="257">
        <f>SUM(BH22:BJ24)</f>
        <v>147</v>
      </c>
      <c r="BI25" s="257"/>
      <c r="BJ25" s="257"/>
      <c r="BK25" s="251"/>
      <c r="BL25" s="251"/>
      <c r="BM25" s="251"/>
      <c r="BN25" s="251"/>
      <c r="BO25" s="251"/>
      <c r="BP25" s="251"/>
      <c r="BQ25" s="251"/>
    </row>
    <row r="26" spans="1:69" ht="15" customHeight="1" x14ac:dyDescent="0.1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5"/>
      <c r="BH26" s="255"/>
      <c r="BI26" s="255"/>
      <c r="BJ26" s="255"/>
      <c r="BK26" s="255"/>
      <c r="BL26" s="255"/>
      <c r="BM26" s="255"/>
    </row>
  </sheetData>
  <mergeCells count="190">
    <mergeCell ref="BH25:BJ25"/>
    <mergeCell ref="BK25:BN25"/>
    <mergeCell ref="BO25:BQ25"/>
    <mergeCell ref="A26:BF26"/>
    <mergeCell ref="BG26:BM26"/>
    <mergeCell ref="AQ25:AT25"/>
    <mergeCell ref="AU25:AV25"/>
    <mergeCell ref="AW25:AX25"/>
    <mergeCell ref="AY25:BA25"/>
    <mergeCell ref="BB25:BD25"/>
    <mergeCell ref="BE25:BG25"/>
    <mergeCell ref="AC25:AE25"/>
    <mergeCell ref="AF25:AG25"/>
    <mergeCell ref="AH25:AI25"/>
    <mergeCell ref="AJ25:AL25"/>
    <mergeCell ref="AM25:AN25"/>
    <mergeCell ref="AO25:AP25"/>
    <mergeCell ref="BO24:BQ24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W24:AX24"/>
    <mergeCell ref="AY24:BA24"/>
    <mergeCell ref="BB24:BD24"/>
    <mergeCell ref="BE24:BG24"/>
    <mergeCell ref="BH24:BJ24"/>
    <mergeCell ref="BK24:BN24"/>
    <mergeCell ref="AH24:AI24"/>
    <mergeCell ref="AJ24:AL24"/>
    <mergeCell ref="AM24:AN24"/>
    <mergeCell ref="AO24:AP24"/>
    <mergeCell ref="AQ24:AT24"/>
    <mergeCell ref="AU24:AV24"/>
    <mergeCell ref="Q24:S24"/>
    <mergeCell ref="T24:V24"/>
    <mergeCell ref="W24:Y24"/>
    <mergeCell ref="Z24:AB24"/>
    <mergeCell ref="AC24:AE24"/>
    <mergeCell ref="AF24:AG24"/>
    <mergeCell ref="BB23:BD23"/>
    <mergeCell ref="BE23:BG23"/>
    <mergeCell ref="BH23:BJ23"/>
    <mergeCell ref="BK23:BN23"/>
    <mergeCell ref="BO23:BQ23"/>
    <mergeCell ref="B24:D24"/>
    <mergeCell ref="E24:G24"/>
    <mergeCell ref="H24:J24"/>
    <mergeCell ref="K24:M24"/>
    <mergeCell ref="N24:P24"/>
    <mergeCell ref="AM23:AN23"/>
    <mergeCell ref="AO23:AP23"/>
    <mergeCell ref="AQ23:AT23"/>
    <mergeCell ref="AU23:AV23"/>
    <mergeCell ref="AW23:AX23"/>
    <mergeCell ref="AY23:BA23"/>
    <mergeCell ref="W23:Y23"/>
    <mergeCell ref="Z23:AB23"/>
    <mergeCell ref="AC23:AE23"/>
    <mergeCell ref="AF23:AG23"/>
    <mergeCell ref="AH23:AI23"/>
    <mergeCell ref="AJ23:AL23"/>
    <mergeCell ref="B23:D23"/>
    <mergeCell ref="E23:G23"/>
    <mergeCell ref="H23:J23"/>
    <mergeCell ref="K23:M23"/>
    <mergeCell ref="N23:P23"/>
    <mergeCell ref="Q23:S23"/>
    <mergeCell ref="T23:V23"/>
    <mergeCell ref="BO22:BQ22"/>
    <mergeCell ref="AW22:AX22"/>
    <mergeCell ref="AY22:BA22"/>
    <mergeCell ref="BB22:BD22"/>
    <mergeCell ref="BE22:BG22"/>
    <mergeCell ref="BH22:BJ22"/>
    <mergeCell ref="BK22:BN22"/>
    <mergeCell ref="AH22:AI22"/>
    <mergeCell ref="AJ22:AL22"/>
    <mergeCell ref="AM22:AN22"/>
    <mergeCell ref="AO22:AP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AW21:AX21"/>
    <mergeCell ref="AY21:BA21"/>
    <mergeCell ref="BB21:BD21"/>
    <mergeCell ref="BE21:BG21"/>
    <mergeCell ref="BH21:BJ21"/>
    <mergeCell ref="B22:D22"/>
    <mergeCell ref="E22:G22"/>
    <mergeCell ref="H22:J22"/>
    <mergeCell ref="K22:M22"/>
    <mergeCell ref="N22:P22"/>
    <mergeCell ref="AH21:AI21"/>
    <mergeCell ref="AJ21:AL21"/>
    <mergeCell ref="AM21:AN21"/>
    <mergeCell ref="AO21:AP21"/>
    <mergeCell ref="AQ21:AT21"/>
    <mergeCell ref="AU21:AV21"/>
    <mergeCell ref="Q21:S21"/>
    <mergeCell ref="T21:V21"/>
    <mergeCell ref="W21:Y21"/>
    <mergeCell ref="Z21:AB21"/>
    <mergeCell ref="AC21:AE21"/>
    <mergeCell ref="AF21:AG21"/>
    <mergeCell ref="AM20:AN20"/>
    <mergeCell ref="AO20:AP20"/>
    <mergeCell ref="AQ20:AT20"/>
    <mergeCell ref="AU20:AV20"/>
    <mergeCell ref="AW20:AX20"/>
    <mergeCell ref="B21:D21"/>
    <mergeCell ref="E21:G21"/>
    <mergeCell ref="H21:J21"/>
    <mergeCell ref="K21:M21"/>
    <mergeCell ref="N21:P21"/>
    <mergeCell ref="B20:G20"/>
    <mergeCell ref="H20:M20"/>
    <mergeCell ref="N20:S20"/>
    <mergeCell ref="T20:V20"/>
    <mergeCell ref="W20:Y20"/>
    <mergeCell ref="Z20:AB20"/>
    <mergeCell ref="BO18:BQ21"/>
    <mergeCell ref="AC19:AI19"/>
    <mergeCell ref="AJ19:AP19"/>
    <mergeCell ref="AQ19:AX19"/>
    <mergeCell ref="AY19:BA20"/>
    <mergeCell ref="BB19:BD20"/>
    <mergeCell ref="AC20:AE20"/>
    <mergeCell ref="AF20:AG20"/>
    <mergeCell ref="AH20:AI20"/>
    <mergeCell ref="AJ20:AL20"/>
    <mergeCell ref="A16:BB16"/>
    <mergeCell ref="A17:BM17"/>
    <mergeCell ref="A18:A21"/>
    <mergeCell ref="B18:S19"/>
    <mergeCell ref="T18:AB19"/>
    <mergeCell ref="AC18:AX18"/>
    <mergeCell ref="AY18:BD18"/>
    <mergeCell ref="BE18:BG20"/>
    <mergeCell ref="BH18:BJ20"/>
    <mergeCell ref="BK18:BN21"/>
    <mergeCell ref="H12:Q12"/>
    <mergeCell ref="Z12:AP12"/>
    <mergeCell ref="AU12:BH12"/>
    <mergeCell ref="H13:Q13"/>
    <mergeCell ref="H14:Q14"/>
    <mergeCell ref="Z14:AP14"/>
    <mergeCell ref="AU14:BD14"/>
    <mergeCell ref="H9:Q9"/>
    <mergeCell ref="Z9:AP9"/>
    <mergeCell ref="AT9:BC9"/>
    <mergeCell ref="A10:F10"/>
    <mergeCell ref="H10:W10"/>
    <mergeCell ref="Z10:AF10"/>
    <mergeCell ref="AU10:BN10"/>
    <mergeCell ref="AX3:AX4"/>
    <mergeCell ref="AY3:BB3"/>
    <mergeCell ref="AS5:AT5"/>
    <mergeCell ref="AS6:AT6"/>
    <mergeCell ref="AS7:AT7"/>
    <mergeCell ref="AF3:AF4"/>
    <mergeCell ref="AG3:AI3"/>
    <mergeCell ref="AJ3:AJ4"/>
    <mergeCell ref="AK3:AN3"/>
    <mergeCell ref="AO3:AS3"/>
    <mergeCell ref="AT3:AW3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.74803149606299213" right="0.74803149606299213" top="0.98425196850393704" bottom="0.98425196850393704" header="0" footer="0"/>
  <pageSetup paperSize="9" scale="74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6"/>
  <sheetViews>
    <sheetView tabSelected="1" zoomScale="110" zoomScaleNormal="110" workbookViewId="0">
      <selection activeCell="P19" sqref="P19"/>
    </sheetView>
  </sheetViews>
  <sheetFormatPr defaultRowHeight="12" x14ac:dyDescent="0.2"/>
  <cols>
    <col min="1" max="1" width="9" style="1" customWidth="1"/>
    <col min="2" max="2" width="48.85546875" style="28" customWidth="1"/>
    <col min="3" max="4" width="5.7109375" style="28" customWidth="1"/>
    <col min="5" max="5" width="5.7109375" style="104" customWidth="1"/>
    <col min="6" max="6" width="5.7109375" style="28" customWidth="1"/>
    <col min="7" max="9" width="5" style="5" customWidth="1"/>
    <col min="10" max="17" width="7.140625" style="5" customWidth="1"/>
    <col min="18" max="29" width="7.140625" style="12" customWidth="1"/>
    <col min="30" max="47" width="4.28515625" style="13" customWidth="1"/>
    <col min="48" max="49" width="9.140625" style="9"/>
    <col min="50" max="16384" width="9.140625" style="1"/>
  </cols>
  <sheetData>
    <row r="1" spans="1:53" ht="15" customHeight="1" x14ac:dyDescent="0.2">
      <c r="A1" s="287" t="s">
        <v>0</v>
      </c>
      <c r="B1" s="289" t="s">
        <v>1</v>
      </c>
      <c r="C1" s="304" t="s">
        <v>234</v>
      </c>
      <c r="D1" s="305"/>
      <c r="E1" s="310" t="s">
        <v>235</v>
      </c>
      <c r="F1" s="311"/>
      <c r="G1" s="291" t="s">
        <v>185</v>
      </c>
      <c r="H1" s="291"/>
      <c r="I1" s="291"/>
      <c r="J1" s="300" t="s">
        <v>186</v>
      </c>
      <c r="K1" s="293" t="s">
        <v>2</v>
      </c>
      <c r="L1" s="293"/>
      <c r="M1" s="293"/>
      <c r="N1" s="293"/>
      <c r="O1" s="293"/>
      <c r="P1" s="293"/>
      <c r="Q1" s="293"/>
      <c r="R1" s="322" t="s">
        <v>3</v>
      </c>
      <c r="S1" s="322"/>
      <c r="T1" s="322"/>
      <c r="U1" s="322"/>
      <c r="V1" s="322" t="s">
        <v>4</v>
      </c>
      <c r="W1" s="322"/>
      <c r="X1" s="322"/>
      <c r="Y1" s="322"/>
      <c r="Z1" s="322" t="s">
        <v>352</v>
      </c>
      <c r="AA1" s="322"/>
      <c r="AB1" s="322"/>
      <c r="AC1" s="322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53" ht="20.25" customHeight="1" x14ac:dyDescent="0.2">
      <c r="A2" s="288"/>
      <c r="B2" s="290"/>
      <c r="C2" s="306"/>
      <c r="D2" s="307"/>
      <c r="E2" s="312"/>
      <c r="F2" s="313"/>
      <c r="G2" s="292"/>
      <c r="H2" s="292"/>
      <c r="I2" s="292"/>
      <c r="J2" s="301"/>
      <c r="K2" s="294"/>
      <c r="L2" s="294"/>
      <c r="M2" s="294"/>
      <c r="N2" s="294"/>
      <c r="O2" s="294"/>
      <c r="P2" s="294"/>
      <c r="Q2" s="294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53" ht="16.5" customHeight="1" x14ac:dyDescent="0.2">
      <c r="A3" s="288"/>
      <c r="B3" s="290"/>
      <c r="C3" s="306"/>
      <c r="D3" s="307"/>
      <c r="E3" s="312"/>
      <c r="F3" s="313"/>
      <c r="G3" s="295" t="s">
        <v>6</v>
      </c>
      <c r="H3" s="296" t="s">
        <v>5</v>
      </c>
      <c r="I3" s="296" t="s">
        <v>199</v>
      </c>
      <c r="J3" s="301"/>
      <c r="K3" s="297" t="s">
        <v>187</v>
      </c>
      <c r="L3" s="303" t="s">
        <v>207</v>
      </c>
      <c r="M3" s="303"/>
      <c r="N3" s="303"/>
      <c r="O3" s="303"/>
      <c r="P3" s="303"/>
      <c r="Q3" s="303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53" ht="21.75" customHeight="1" x14ac:dyDescent="0.2">
      <c r="A4" s="288"/>
      <c r="B4" s="290"/>
      <c r="C4" s="308"/>
      <c r="D4" s="309"/>
      <c r="E4" s="314"/>
      <c r="F4" s="315"/>
      <c r="G4" s="295"/>
      <c r="H4" s="296"/>
      <c r="I4" s="296"/>
      <c r="J4" s="301"/>
      <c r="K4" s="298"/>
      <c r="L4" s="303" t="s">
        <v>206</v>
      </c>
      <c r="M4" s="303"/>
      <c r="N4" s="303"/>
      <c r="O4" s="303"/>
      <c r="P4" s="296" t="s">
        <v>14</v>
      </c>
      <c r="Q4" s="296" t="s">
        <v>192</v>
      </c>
      <c r="R4" s="323" t="s">
        <v>195</v>
      </c>
      <c r="S4" s="323"/>
      <c r="T4" s="323" t="s">
        <v>196</v>
      </c>
      <c r="U4" s="323"/>
      <c r="V4" s="323" t="s">
        <v>197</v>
      </c>
      <c r="W4" s="323"/>
      <c r="X4" s="323" t="s">
        <v>198</v>
      </c>
      <c r="Y4" s="323"/>
      <c r="Z4" s="323" t="s">
        <v>353</v>
      </c>
      <c r="AA4" s="323"/>
      <c r="AB4" s="323" t="s">
        <v>354</v>
      </c>
      <c r="AC4" s="3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53" ht="39.75" customHeight="1" x14ac:dyDescent="0.2">
      <c r="A5" s="288"/>
      <c r="B5" s="290"/>
      <c r="C5" s="316" t="s">
        <v>236</v>
      </c>
      <c r="D5" s="297" t="s">
        <v>237</v>
      </c>
      <c r="E5" s="318" t="s">
        <v>236</v>
      </c>
      <c r="F5" s="320" t="s">
        <v>237</v>
      </c>
      <c r="G5" s="295"/>
      <c r="H5" s="296"/>
      <c r="I5" s="296"/>
      <c r="J5" s="301"/>
      <c r="K5" s="298"/>
      <c r="L5" s="296" t="s">
        <v>188</v>
      </c>
      <c r="M5" s="303" t="s">
        <v>189</v>
      </c>
      <c r="N5" s="303"/>
      <c r="O5" s="296" t="s">
        <v>174</v>
      </c>
      <c r="P5" s="296"/>
      <c r="Q5" s="296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53" ht="69" customHeight="1" x14ac:dyDescent="0.2">
      <c r="A6" s="288"/>
      <c r="B6" s="290"/>
      <c r="C6" s="317"/>
      <c r="D6" s="299"/>
      <c r="E6" s="319"/>
      <c r="F6" s="321"/>
      <c r="G6" s="295"/>
      <c r="H6" s="296"/>
      <c r="I6" s="296"/>
      <c r="J6" s="302"/>
      <c r="K6" s="299"/>
      <c r="L6" s="296"/>
      <c r="M6" s="41" t="s">
        <v>190</v>
      </c>
      <c r="N6" s="41" t="s">
        <v>191</v>
      </c>
      <c r="O6" s="296"/>
      <c r="P6" s="296"/>
      <c r="Q6" s="296"/>
      <c r="R6" s="29" t="s">
        <v>193</v>
      </c>
      <c r="S6" s="29" t="s">
        <v>194</v>
      </c>
      <c r="T6" s="29" t="s">
        <v>193</v>
      </c>
      <c r="U6" s="29" t="s">
        <v>194</v>
      </c>
      <c r="V6" s="29" t="s">
        <v>193</v>
      </c>
      <c r="W6" s="29" t="s">
        <v>194</v>
      </c>
      <c r="X6" s="29" t="s">
        <v>193</v>
      </c>
      <c r="Y6" s="29" t="s">
        <v>194</v>
      </c>
      <c r="Z6" s="29" t="s">
        <v>193</v>
      </c>
      <c r="AA6" s="29" t="s">
        <v>194</v>
      </c>
      <c r="AB6" s="29" t="s">
        <v>193</v>
      </c>
      <c r="AC6" s="29" t="s">
        <v>194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53" ht="14.25" customHeight="1" x14ac:dyDescent="0.2">
      <c r="A7" s="39">
        <v>1</v>
      </c>
      <c r="B7" s="107">
        <v>2</v>
      </c>
      <c r="C7" s="99">
        <v>3</v>
      </c>
      <c r="D7" s="100">
        <v>4</v>
      </c>
      <c r="E7" s="7">
        <v>5</v>
      </c>
      <c r="F7" s="126">
        <v>6</v>
      </c>
      <c r="G7" s="101">
        <v>7</v>
      </c>
      <c r="H7" s="81">
        <v>8</v>
      </c>
      <c r="I7" s="82">
        <v>9</v>
      </c>
      <c r="J7" s="81">
        <v>10</v>
      </c>
      <c r="K7" s="82">
        <v>11</v>
      </c>
      <c r="L7" s="81">
        <v>12</v>
      </c>
      <c r="M7" s="82">
        <v>13</v>
      </c>
      <c r="N7" s="81">
        <v>14</v>
      </c>
      <c r="O7" s="82">
        <v>15</v>
      </c>
      <c r="P7" s="81">
        <v>16</v>
      </c>
      <c r="Q7" s="82">
        <v>17</v>
      </c>
      <c r="R7" s="210">
        <v>22</v>
      </c>
      <c r="S7" s="211">
        <v>23</v>
      </c>
      <c r="T7" s="210">
        <v>24</v>
      </c>
      <c r="U7" s="211">
        <v>25</v>
      </c>
      <c r="V7" s="81">
        <v>22</v>
      </c>
      <c r="W7" s="82">
        <v>23</v>
      </c>
      <c r="X7" s="81">
        <v>24</v>
      </c>
      <c r="Y7" s="82">
        <v>25</v>
      </c>
      <c r="Z7" s="81">
        <v>26</v>
      </c>
      <c r="AA7" s="82">
        <v>27</v>
      </c>
      <c r="AB7" s="81">
        <v>28</v>
      </c>
      <c r="AC7" s="101">
        <v>29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53" ht="14.25" customHeight="1" x14ac:dyDescent="0.2">
      <c r="A8" s="341"/>
      <c r="B8" s="342" t="s">
        <v>315</v>
      </c>
      <c r="C8" s="341"/>
      <c r="D8" s="343"/>
      <c r="E8" s="343"/>
      <c r="F8" s="344"/>
      <c r="G8" s="343"/>
      <c r="H8" s="345"/>
      <c r="I8" s="346"/>
      <c r="J8" s="347">
        <f>J10+J33</f>
        <v>5286</v>
      </c>
      <c r="K8" s="347">
        <f t="shared" ref="K8:AC8" si="0">K10+K33</f>
        <v>1366</v>
      </c>
      <c r="L8" s="347">
        <f t="shared" si="0"/>
        <v>3600</v>
      </c>
      <c r="M8" s="347">
        <f t="shared" si="0"/>
        <v>1286</v>
      </c>
      <c r="N8" s="347">
        <f t="shared" si="0"/>
        <v>2306</v>
      </c>
      <c r="O8" s="347">
        <f t="shared" si="0"/>
        <v>120</v>
      </c>
      <c r="P8" s="347">
        <f t="shared" si="0"/>
        <v>178</v>
      </c>
      <c r="Q8" s="347">
        <f t="shared" si="0"/>
        <v>30</v>
      </c>
      <c r="R8" s="347">
        <f t="shared" si="0"/>
        <v>684</v>
      </c>
      <c r="S8" s="347">
        <f t="shared" si="0"/>
        <v>0</v>
      </c>
      <c r="T8" s="347">
        <f t="shared" si="0"/>
        <v>864</v>
      </c>
      <c r="U8" s="347">
        <f t="shared" si="0"/>
        <v>0</v>
      </c>
      <c r="V8" s="347">
        <f t="shared" si="0"/>
        <v>504</v>
      </c>
      <c r="W8" s="347">
        <f t="shared" si="0"/>
        <v>0</v>
      </c>
      <c r="X8" s="347">
        <f t="shared" si="0"/>
        <v>756</v>
      </c>
      <c r="Y8" s="347">
        <f t="shared" si="0"/>
        <v>0</v>
      </c>
      <c r="Z8" s="347">
        <f t="shared" si="0"/>
        <v>468</v>
      </c>
      <c r="AA8" s="347">
        <f t="shared" si="0"/>
        <v>0</v>
      </c>
      <c r="AB8" s="347">
        <f t="shared" si="0"/>
        <v>324</v>
      </c>
      <c r="AC8" s="347">
        <f t="shared" si="0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9"/>
      <c r="BA8" s="9"/>
    </row>
    <row r="9" spans="1:53" ht="14.25" customHeight="1" x14ac:dyDescent="0.2">
      <c r="A9" s="348"/>
      <c r="B9" s="349" t="s">
        <v>316</v>
      </c>
      <c r="C9" s="348"/>
      <c r="D9" s="350"/>
      <c r="E9" s="350"/>
      <c r="F9" s="351"/>
      <c r="G9" s="350"/>
      <c r="H9" s="352"/>
      <c r="I9" s="353"/>
      <c r="J9" s="354">
        <f>J11+J34</f>
        <v>5022</v>
      </c>
      <c r="K9" s="354">
        <f t="shared" ref="K9:AC9" si="1">K11+K34</f>
        <v>1360</v>
      </c>
      <c r="L9" s="354">
        <f t="shared" si="1"/>
        <v>3348</v>
      </c>
      <c r="M9" s="354">
        <f t="shared" si="1"/>
        <v>1174</v>
      </c>
      <c r="N9" s="354">
        <f t="shared" si="1"/>
        <v>2174</v>
      </c>
      <c r="O9" s="354">
        <f t="shared" si="1"/>
        <v>106</v>
      </c>
      <c r="P9" s="354">
        <f t="shared" si="1"/>
        <v>178</v>
      </c>
      <c r="Q9" s="354">
        <f t="shared" si="1"/>
        <v>30</v>
      </c>
      <c r="R9" s="354">
        <f t="shared" si="1"/>
        <v>612</v>
      </c>
      <c r="S9" s="354">
        <f t="shared" si="1"/>
        <v>0</v>
      </c>
      <c r="T9" s="354">
        <f t="shared" si="1"/>
        <v>792</v>
      </c>
      <c r="U9" s="354">
        <f t="shared" si="1"/>
        <v>0</v>
      </c>
      <c r="V9" s="354">
        <f t="shared" si="1"/>
        <v>468</v>
      </c>
      <c r="W9" s="354">
        <f t="shared" si="1"/>
        <v>0</v>
      </c>
      <c r="X9" s="354">
        <f t="shared" si="1"/>
        <v>720</v>
      </c>
      <c r="Y9" s="354">
        <f t="shared" si="1"/>
        <v>0</v>
      </c>
      <c r="Z9" s="354">
        <f t="shared" si="1"/>
        <v>432</v>
      </c>
      <c r="AA9" s="354">
        <f t="shared" si="1"/>
        <v>0</v>
      </c>
      <c r="AB9" s="354">
        <f t="shared" si="1"/>
        <v>324</v>
      </c>
      <c r="AC9" s="354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9"/>
      <c r="BA9" s="9"/>
    </row>
    <row r="10" spans="1:53" ht="14.25" customHeight="1" x14ac:dyDescent="0.2">
      <c r="A10" s="355"/>
      <c r="B10" s="356" t="s">
        <v>317</v>
      </c>
      <c r="C10" s="355"/>
      <c r="D10" s="357"/>
      <c r="E10" s="357"/>
      <c r="F10" s="358"/>
      <c r="G10" s="357"/>
      <c r="H10" s="359"/>
      <c r="I10" s="360"/>
      <c r="J10" s="359">
        <f>J11+J28</f>
        <v>2250</v>
      </c>
      <c r="K10" s="359">
        <f t="shared" ref="K10:AC10" si="2">K11+K28</f>
        <v>682</v>
      </c>
      <c r="L10" s="359">
        <f t="shared" si="2"/>
        <v>1548</v>
      </c>
      <c r="M10" s="359">
        <f t="shared" si="2"/>
        <v>552</v>
      </c>
      <c r="N10" s="359">
        <f t="shared" si="2"/>
        <v>988</v>
      </c>
      <c r="O10" s="359">
        <f t="shared" si="2"/>
        <v>28</v>
      </c>
      <c r="P10" s="359">
        <f t="shared" si="2"/>
        <v>0</v>
      </c>
      <c r="Q10" s="359">
        <f>Q11+Q28</f>
        <v>0</v>
      </c>
      <c r="R10" s="359">
        <f t="shared" ref="R10:U10" si="3">R11+R28</f>
        <v>684</v>
      </c>
      <c r="S10" s="359">
        <f t="shared" si="3"/>
        <v>0</v>
      </c>
      <c r="T10" s="359">
        <f t="shared" si="3"/>
        <v>864</v>
      </c>
      <c r="U10" s="359">
        <f t="shared" si="3"/>
        <v>0</v>
      </c>
      <c r="V10" s="359">
        <f>V11+U28</f>
        <v>0</v>
      </c>
      <c r="W10" s="359">
        <f t="shared" si="2"/>
        <v>0</v>
      </c>
      <c r="X10" s="359">
        <f t="shared" si="2"/>
        <v>0</v>
      </c>
      <c r="Y10" s="359">
        <f t="shared" si="2"/>
        <v>0</v>
      </c>
      <c r="Z10" s="359">
        <f t="shared" si="2"/>
        <v>0</v>
      </c>
      <c r="AA10" s="359">
        <f t="shared" si="2"/>
        <v>0</v>
      </c>
      <c r="AB10" s="359">
        <f t="shared" si="2"/>
        <v>0</v>
      </c>
      <c r="AC10" s="359">
        <f t="shared" si="2"/>
        <v>0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9"/>
      <c r="BA10" s="9"/>
    </row>
    <row r="11" spans="1:53" s="2" customFormat="1" x14ac:dyDescent="0.2">
      <c r="A11" s="361" t="s">
        <v>318</v>
      </c>
      <c r="B11" s="362" t="s">
        <v>319</v>
      </c>
      <c r="C11" s="363"/>
      <c r="D11" s="364"/>
      <c r="E11" s="364"/>
      <c r="F11" s="365"/>
      <c r="G11" s="364"/>
      <c r="H11" s="366"/>
      <c r="I11" s="366"/>
      <c r="J11" s="366">
        <f>J12+J21+J25</f>
        <v>2106</v>
      </c>
      <c r="K11" s="366">
        <f>K12+K21+K25</f>
        <v>682</v>
      </c>
      <c r="L11" s="366">
        <f t="shared" ref="L11:P11" si="4">L12+L21+L25</f>
        <v>1404</v>
      </c>
      <c r="M11" s="366">
        <f>M12+M21+M25</f>
        <v>488</v>
      </c>
      <c r="N11" s="366">
        <f t="shared" si="4"/>
        <v>916</v>
      </c>
      <c r="O11" s="366">
        <f>O12+O21</f>
        <v>20</v>
      </c>
      <c r="P11" s="366">
        <f t="shared" si="4"/>
        <v>0</v>
      </c>
      <c r="Q11" s="366">
        <f>Q12+Q21+Q25</f>
        <v>0</v>
      </c>
      <c r="R11" s="366">
        <f t="shared" ref="R11:V11" si="5">R12+R21+R25</f>
        <v>612</v>
      </c>
      <c r="S11" s="366">
        <f t="shared" si="5"/>
        <v>0</v>
      </c>
      <c r="T11" s="366">
        <f t="shared" si="5"/>
        <v>792</v>
      </c>
      <c r="U11" s="366">
        <f t="shared" si="5"/>
        <v>0</v>
      </c>
      <c r="V11" s="366">
        <f t="shared" si="5"/>
        <v>0</v>
      </c>
      <c r="W11" s="367"/>
      <c r="X11" s="367"/>
      <c r="Y11" s="367"/>
      <c r="Z11" s="367"/>
      <c r="AA11" s="367"/>
      <c r="AB11" s="367"/>
      <c r="AC11" s="367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32"/>
      <c r="BA11" s="32"/>
    </row>
    <row r="12" spans="1:53" x14ac:dyDescent="0.2">
      <c r="A12" s="197"/>
      <c r="B12" s="368" t="s">
        <v>320</v>
      </c>
      <c r="C12" s="369"/>
      <c r="D12" s="370"/>
      <c r="E12" s="370"/>
      <c r="F12" s="371"/>
      <c r="G12" s="370"/>
      <c r="H12" s="372"/>
      <c r="I12" s="372"/>
      <c r="J12" s="195">
        <f>SUM(J13:J20)</f>
        <v>1346</v>
      </c>
      <c r="K12" s="195">
        <f t="shared" ref="K12:U12" si="6">SUM(K13:K20)</f>
        <v>436</v>
      </c>
      <c r="L12" s="195">
        <f t="shared" si="6"/>
        <v>898</v>
      </c>
      <c r="M12" s="195">
        <f>SUM(M13:M20)</f>
        <v>296</v>
      </c>
      <c r="N12" s="195">
        <f>SUM(N13:N20)+10</f>
        <v>602</v>
      </c>
      <c r="O12" s="195">
        <f>O13+O14+O16</f>
        <v>12</v>
      </c>
      <c r="P12" s="195">
        <f t="shared" si="6"/>
        <v>0</v>
      </c>
      <c r="Q12" s="195">
        <f t="shared" si="6"/>
        <v>0</v>
      </c>
      <c r="R12" s="195">
        <f t="shared" si="6"/>
        <v>360</v>
      </c>
      <c r="S12" s="195">
        <f t="shared" si="6"/>
        <v>0</v>
      </c>
      <c r="T12" s="195">
        <f t="shared" si="6"/>
        <v>538</v>
      </c>
      <c r="U12" s="195">
        <f t="shared" si="6"/>
        <v>0</v>
      </c>
      <c r="V12" s="195">
        <f>SUM(U13:U20)</f>
        <v>0</v>
      </c>
      <c r="W12" s="373"/>
      <c r="X12" s="373"/>
      <c r="Y12" s="373"/>
      <c r="Z12" s="373"/>
      <c r="AA12" s="373"/>
      <c r="AB12" s="374"/>
      <c r="AC12" s="373"/>
      <c r="AD12" s="33"/>
      <c r="AE12" s="33"/>
      <c r="AF12" s="33"/>
      <c r="AG12" s="34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9"/>
      <c r="BA12" s="9"/>
    </row>
    <row r="13" spans="1:53" ht="15.75" customHeight="1" x14ac:dyDescent="0.2">
      <c r="A13" s="180" t="s">
        <v>321</v>
      </c>
      <c r="B13" s="108" t="s">
        <v>322</v>
      </c>
      <c r="C13" s="375"/>
      <c r="D13" s="376"/>
      <c r="E13" s="376"/>
      <c r="F13" s="377"/>
      <c r="G13" s="378"/>
      <c r="H13" s="7"/>
      <c r="I13" s="7">
        <v>2</v>
      </c>
      <c r="J13" s="379">
        <f>K13+L13+O13</f>
        <v>128</v>
      </c>
      <c r="K13" s="3">
        <v>38</v>
      </c>
      <c r="L13" s="380">
        <f>M13+N13</f>
        <v>86</v>
      </c>
      <c r="M13" s="3">
        <v>30</v>
      </c>
      <c r="N13" s="3">
        <v>56</v>
      </c>
      <c r="O13" s="381">
        <v>4</v>
      </c>
      <c r="P13" s="3"/>
      <c r="Q13" s="3"/>
      <c r="R13" s="3">
        <v>42</v>
      </c>
      <c r="S13" s="3"/>
      <c r="T13" s="3">
        <v>44</v>
      </c>
      <c r="U13" s="3" t="s">
        <v>208</v>
      </c>
      <c r="V13" s="36"/>
      <c r="W13" s="382"/>
      <c r="X13" s="382"/>
      <c r="Y13" s="382"/>
      <c r="Z13" s="382"/>
      <c r="AA13" s="382"/>
      <c r="AB13" s="383"/>
      <c r="AC13" s="382"/>
      <c r="AD13" s="33"/>
      <c r="AE13" s="33"/>
      <c r="AF13" s="33"/>
      <c r="AG13" s="34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9"/>
      <c r="BA13" s="9"/>
    </row>
    <row r="14" spans="1:53" ht="15" customHeight="1" x14ac:dyDescent="0.2">
      <c r="A14" s="180" t="s">
        <v>323</v>
      </c>
      <c r="B14" s="108" t="s">
        <v>324</v>
      </c>
      <c r="C14" s="375"/>
      <c r="D14" s="376"/>
      <c r="E14" s="376"/>
      <c r="F14" s="377"/>
      <c r="G14" s="378"/>
      <c r="H14" s="7"/>
      <c r="I14" s="7">
        <v>2</v>
      </c>
      <c r="J14" s="379">
        <f t="shared" ref="J14:J23" si="7">K14+L14+O14</f>
        <v>162</v>
      </c>
      <c r="K14" s="3">
        <v>50</v>
      </c>
      <c r="L14" s="380">
        <f>M14+N14</f>
        <v>108</v>
      </c>
      <c r="M14" s="3">
        <v>44</v>
      </c>
      <c r="N14" s="3">
        <v>64</v>
      </c>
      <c r="O14" s="381">
        <v>4</v>
      </c>
      <c r="P14" s="3"/>
      <c r="Q14" s="3"/>
      <c r="R14" s="3">
        <v>50</v>
      </c>
      <c r="S14" s="3"/>
      <c r="T14" s="3">
        <v>58</v>
      </c>
      <c r="U14" s="3" t="s">
        <v>208</v>
      </c>
      <c r="V14" s="36"/>
      <c r="W14" s="382"/>
      <c r="X14" s="382"/>
      <c r="Y14" s="382"/>
      <c r="Z14" s="382"/>
      <c r="AA14" s="382"/>
      <c r="AB14" s="383"/>
      <c r="AC14" s="382"/>
      <c r="AG14" s="34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9"/>
      <c r="BA14" s="9"/>
    </row>
    <row r="15" spans="1:53" ht="15" customHeight="1" x14ac:dyDescent="0.2">
      <c r="A15" s="180" t="s">
        <v>325</v>
      </c>
      <c r="B15" s="108" t="s">
        <v>8</v>
      </c>
      <c r="C15" s="375"/>
      <c r="D15" s="376"/>
      <c r="E15" s="376"/>
      <c r="F15" s="377"/>
      <c r="G15" s="378">
        <v>2</v>
      </c>
      <c r="H15" s="7"/>
      <c r="I15" s="7"/>
      <c r="J15" s="384">
        <f>K15+L15</f>
        <v>192</v>
      </c>
      <c r="K15" s="3">
        <v>64</v>
      </c>
      <c r="L15" s="385">
        <f>M15+N15+O15</f>
        <v>128</v>
      </c>
      <c r="M15" s="3">
        <v>28</v>
      </c>
      <c r="N15" s="3">
        <v>98</v>
      </c>
      <c r="O15" s="3">
        <v>2</v>
      </c>
      <c r="P15" s="3"/>
      <c r="Q15" s="3"/>
      <c r="R15" s="3">
        <v>60</v>
      </c>
      <c r="S15" s="3"/>
      <c r="T15" s="3">
        <v>68</v>
      </c>
      <c r="U15" s="3" t="s">
        <v>200</v>
      </c>
      <c r="V15" s="36"/>
      <c r="W15" s="382"/>
      <c r="X15" s="382"/>
      <c r="Y15" s="382"/>
      <c r="Z15" s="382"/>
      <c r="AA15" s="382"/>
      <c r="AB15" s="383"/>
      <c r="AC15" s="382"/>
      <c r="AD15" s="33"/>
      <c r="AE15" s="34"/>
      <c r="AF15" s="33"/>
      <c r="AG15" s="34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9"/>
      <c r="BA15" s="9"/>
    </row>
    <row r="16" spans="1:53" ht="15" customHeight="1" x14ac:dyDescent="0.2">
      <c r="A16" s="180" t="s">
        <v>326</v>
      </c>
      <c r="B16" s="108" t="s">
        <v>327</v>
      </c>
      <c r="C16" s="375"/>
      <c r="D16" s="376"/>
      <c r="E16" s="376"/>
      <c r="F16" s="377"/>
      <c r="G16" s="378"/>
      <c r="H16" s="7"/>
      <c r="I16" s="7">
        <v>2</v>
      </c>
      <c r="J16" s="379">
        <f t="shared" si="7"/>
        <v>352</v>
      </c>
      <c r="K16" s="3">
        <v>114</v>
      </c>
      <c r="L16" s="385">
        <f>M16+N16</f>
        <v>234</v>
      </c>
      <c r="M16" s="3">
        <v>100</v>
      </c>
      <c r="N16" s="3">
        <v>134</v>
      </c>
      <c r="O16" s="381">
        <v>4</v>
      </c>
      <c r="P16" s="3"/>
      <c r="Q16" s="3"/>
      <c r="R16" s="3">
        <v>108</v>
      </c>
      <c r="S16" s="3"/>
      <c r="T16" s="3">
        <v>126</v>
      </c>
      <c r="U16" s="3" t="s">
        <v>208</v>
      </c>
      <c r="V16" s="36"/>
      <c r="W16" s="382"/>
      <c r="X16" s="382"/>
      <c r="Y16" s="382"/>
      <c r="Z16" s="382"/>
      <c r="AA16" s="382"/>
      <c r="AB16" s="383"/>
      <c r="AC16" s="382"/>
      <c r="AD16" s="33"/>
      <c r="AE16" s="34"/>
      <c r="AF16" s="33"/>
      <c r="AG16" s="34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9"/>
      <c r="BA16" s="9"/>
    </row>
    <row r="17" spans="1:53" ht="15" customHeight="1" x14ac:dyDescent="0.2">
      <c r="A17" s="180" t="s">
        <v>328</v>
      </c>
      <c r="B17" s="108" t="s">
        <v>9</v>
      </c>
      <c r="C17" s="375"/>
      <c r="D17" s="376"/>
      <c r="E17" s="376"/>
      <c r="F17" s="377"/>
      <c r="G17" s="378">
        <v>2</v>
      </c>
      <c r="H17" s="3"/>
      <c r="I17" s="42"/>
      <c r="J17" s="384">
        <f>K17+L17</f>
        <v>176</v>
      </c>
      <c r="K17" s="3">
        <v>58</v>
      </c>
      <c r="L17" s="385">
        <f>M17+N17+O17</f>
        <v>118</v>
      </c>
      <c r="M17" s="3">
        <v>50</v>
      </c>
      <c r="N17" s="3">
        <v>66</v>
      </c>
      <c r="O17" s="3">
        <v>2</v>
      </c>
      <c r="P17" s="3"/>
      <c r="Q17" s="3"/>
      <c r="R17" s="3">
        <v>50</v>
      </c>
      <c r="S17" s="3"/>
      <c r="T17" s="3">
        <v>68</v>
      </c>
      <c r="U17" s="3" t="s">
        <v>200</v>
      </c>
      <c r="V17" s="36"/>
      <c r="W17" s="382"/>
      <c r="X17" s="382"/>
      <c r="Y17" s="382"/>
      <c r="Z17" s="382"/>
      <c r="AA17" s="382"/>
      <c r="AB17" s="383"/>
      <c r="AC17" s="382"/>
      <c r="AD17" s="33"/>
      <c r="AE17" s="33"/>
      <c r="AF17" s="33"/>
      <c r="AG17" s="34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9"/>
      <c r="BA17" s="9"/>
    </row>
    <row r="18" spans="1:53" s="393" customFormat="1" ht="15" customHeight="1" x14ac:dyDescent="0.2">
      <c r="A18" s="180" t="s">
        <v>329</v>
      </c>
      <c r="B18" s="108" t="s">
        <v>330</v>
      </c>
      <c r="C18" s="375"/>
      <c r="D18" s="376"/>
      <c r="E18" s="376"/>
      <c r="F18" s="377"/>
      <c r="G18" s="386">
        <v>2</v>
      </c>
      <c r="H18" s="7"/>
      <c r="I18" s="7"/>
      <c r="J18" s="384">
        <f t="shared" ref="J18:J20" si="8">K18+L18</f>
        <v>178</v>
      </c>
      <c r="K18" s="3">
        <v>60</v>
      </c>
      <c r="L18" s="385">
        <f>M18+N18+O18</f>
        <v>118</v>
      </c>
      <c r="M18" s="3">
        <v>8</v>
      </c>
      <c r="N18" s="3">
        <v>108</v>
      </c>
      <c r="O18" s="3">
        <v>2</v>
      </c>
      <c r="P18" s="3"/>
      <c r="Q18" s="3"/>
      <c r="R18" s="3">
        <v>50</v>
      </c>
      <c r="S18" s="3"/>
      <c r="T18" s="3">
        <v>68</v>
      </c>
      <c r="U18" s="3" t="s">
        <v>200</v>
      </c>
      <c r="V18" s="387"/>
      <c r="W18" s="388"/>
      <c r="X18" s="388"/>
      <c r="Y18" s="388"/>
      <c r="Z18" s="388"/>
      <c r="AA18" s="388"/>
      <c r="AB18" s="389"/>
      <c r="AC18" s="388"/>
      <c r="AD18" s="390"/>
      <c r="AE18" s="390"/>
      <c r="AF18" s="390"/>
      <c r="AG18" s="391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2"/>
      <c r="BA18" s="392"/>
    </row>
    <row r="19" spans="1:53" s="2" customFormat="1" ht="15" customHeight="1" x14ac:dyDescent="0.2">
      <c r="A19" s="180" t="s">
        <v>331</v>
      </c>
      <c r="B19" s="108" t="s">
        <v>332</v>
      </c>
      <c r="C19" s="375"/>
      <c r="D19" s="376"/>
      <c r="E19" s="376"/>
      <c r="F19" s="377"/>
      <c r="G19" s="378"/>
      <c r="H19" s="7">
        <v>2</v>
      </c>
      <c r="I19" s="7"/>
      <c r="J19" s="384">
        <f t="shared" si="8"/>
        <v>104</v>
      </c>
      <c r="K19" s="3">
        <v>34</v>
      </c>
      <c r="L19" s="385">
        <f>M19+N19+O19</f>
        <v>70</v>
      </c>
      <c r="M19" s="3">
        <v>20</v>
      </c>
      <c r="N19" s="3">
        <v>48</v>
      </c>
      <c r="O19" s="3">
        <v>2</v>
      </c>
      <c r="P19" s="3"/>
      <c r="Q19" s="3"/>
      <c r="R19" s="3"/>
      <c r="S19" s="3"/>
      <c r="T19" s="3">
        <v>70</v>
      </c>
      <c r="U19" s="3" t="s">
        <v>209</v>
      </c>
      <c r="V19" s="42"/>
      <c r="W19" s="3"/>
      <c r="X19" s="3"/>
      <c r="Y19" s="3"/>
      <c r="Z19" s="3"/>
      <c r="AA19" s="3"/>
      <c r="AB19" s="8"/>
      <c r="AC19" s="3"/>
      <c r="AD19" s="13"/>
      <c r="AE19" s="13"/>
      <c r="AF19" s="13"/>
      <c r="AG19" s="35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32"/>
      <c r="BA19" s="32"/>
    </row>
    <row r="20" spans="1:53" ht="15" customHeight="1" x14ac:dyDescent="0.2">
      <c r="A20" s="180" t="s">
        <v>333</v>
      </c>
      <c r="B20" s="108" t="s">
        <v>334</v>
      </c>
      <c r="C20" s="375"/>
      <c r="D20" s="376"/>
      <c r="E20" s="376"/>
      <c r="F20" s="377"/>
      <c r="G20" s="378"/>
      <c r="H20" s="7">
        <v>2</v>
      </c>
      <c r="I20" s="7"/>
      <c r="J20" s="384">
        <f t="shared" si="8"/>
        <v>54</v>
      </c>
      <c r="K20" s="3">
        <v>18</v>
      </c>
      <c r="L20" s="385">
        <f>M20+N20+O20</f>
        <v>36</v>
      </c>
      <c r="M20" s="3">
        <v>16</v>
      </c>
      <c r="N20" s="3">
        <v>18</v>
      </c>
      <c r="O20" s="3">
        <v>2</v>
      </c>
      <c r="P20" s="3"/>
      <c r="Q20" s="3"/>
      <c r="R20" s="3"/>
      <c r="S20" s="3"/>
      <c r="T20" s="3">
        <v>36</v>
      </c>
      <c r="U20" s="3" t="s">
        <v>209</v>
      </c>
      <c r="V20" s="36"/>
      <c r="W20" s="382"/>
      <c r="X20" s="382"/>
      <c r="Y20" s="382"/>
      <c r="Z20" s="382"/>
      <c r="AA20" s="382"/>
      <c r="AB20" s="383"/>
      <c r="AC20" s="382"/>
      <c r="AD20" s="33"/>
      <c r="AE20" s="33"/>
      <c r="AF20" s="33"/>
      <c r="AG20" s="34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9"/>
      <c r="BA20" s="9"/>
    </row>
    <row r="21" spans="1:53" ht="15" customHeight="1" x14ac:dyDescent="0.2">
      <c r="A21" s="197"/>
      <c r="B21" s="394" t="s">
        <v>335</v>
      </c>
      <c r="C21" s="369"/>
      <c r="D21" s="370"/>
      <c r="E21" s="370"/>
      <c r="F21" s="371"/>
      <c r="G21" s="370"/>
      <c r="H21" s="372"/>
      <c r="I21" s="372"/>
      <c r="J21" s="372">
        <f>SUM(J22:J24)</f>
        <v>526</v>
      </c>
      <c r="K21" s="372">
        <f t="shared" ref="K21:Q21" si="9">SUM(K22:K24)</f>
        <v>168</v>
      </c>
      <c r="L21" s="372">
        <f t="shared" si="9"/>
        <v>350</v>
      </c>
      <c r="M21" s="372">
        <f>SUM(M22:M24)</f>
        <v>118</v>
      </c>
      <c r="N21" s="372">
        <f>SUM(N22:N24)+2</f>
        <v>232</v>
      </c>
      <c r="O21" s="372">
        <f>O23+O24</f>
        <v>8</v>
      </c>
      <c r="P21" s="372">
        <f t="shared" si="9"/>
        <v>0</v>
      </c>
      <c r="Q21" s="372">
        <f t="shared" si="9"/>
        <v>0</v>
      </c>
      <c r="R21" s="372">
        <f>SUM(R22:R24)</f>
        <v>160</v>
      </c>
      <c r="S21" s="372">
        <f>SUM(S22:S24)</f>
        <v>0</v>
      </c>
      <c r="T21" s="372">
        <f>SUM(T22:T24)</f>
        <v>190</v>
      </c>
      <c r="U21" s="372">
        <f>SUM(U22:U24)</f>
        <v>0</v>
      </c>
      <c r="V21" s="395"/>
      <c r="W21" s="373"/>
      <c r="X21" s="373"/>
      <c r="Y21" s="373"/>
      <c r="Z21" s="373"/>
      <c r="AA21" s="373"/>
      <c r="AB21" s="374"/>
      <c r="AC21" s="373"/>
      <c r="AD21" s="33"/>
      <c r="AE21" s="33"/>
      <c r="AF21" s="33"/>
      <c r="AG21" s="34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9"/>
      <c r="BA21" s="9"/>
    </row>
    <row r="22" spans="1:53" ht="15" customHeight="1" x14ac:dyDescent="0.2">
      <c r="A22" s="180" t="s">
        <v>336</v>
      </c>
      <c r="B22" s="396" t="s">
        <v>337</v>
      </c>
      <c r="C22" s="397"/>
      <c r="D22" s="398"/>
      <c r="E22" s="398"/>
      <c r="F22" s="399"/>
      <c r="G22" s="378">
        <v>2</v>
      </c>
      <c r="H22" s="7"/>
      <c r="I22" s="13"/>
      <c r="J22" s="384">
        <f>K22+L22</f>
        <v>162</v>
      </c>
      <c r="K22" s="3">
        <v>54</v>
      </c>
      <c r="L22" s="385">
        <f>M22+N22+O22</f>
        <v>108</v>
      </c>
      <c r="M22" s="3">
        <v>40</v>
      </c>
      <c r="N22" s="3">
        <v>66</v>
      </c>
      <c r="O22" s="3">
        <v>2</v>
      </c>
      <c r="P22" s="3"/>
      <c r="Q22" s="3"/>
      <c r="R22" s="3">
        <v>50</v>
      </c>
      <c r="S22" s="3"/>
      <c r="T22" s="3">
        <v>58</v>
      </c>
      <c r="U22" s="3" t="s">
        <v>200</v>
      </c>
      <c r="V22" s="36"/>
      <c r="W22" s="382"/>
      <c r="X22" s="382"/>
      <c r="Y22" s="382"/>
      <c r="Z22" s="382"/>
      <c r="AA22" s="382"/>
      <c r="AB22" s="383"/>
      <c r="AC22" s="382"/>
      <c r="AD22" s="33"/>
      <c r="AE22" s="33"/>
      <c r="AF22" s="33"/>
      <c r="AG22" s="34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9"/>
      <c r="BA22" s="9"/>
    </row>
    <row r="23" spans="1:53" ht="15" customHeight="1" x14ac:dyDescent="0.2">
      <c r="A23" s="180" t="s">
        <v>338</v>
      </c>
      <c r="B23" s="108" t="s">
        <v>339</v>
      </c>
      <c r="C23" s="375"/>
      <c r="D23" s="376"/>
      <c r="E23" s="376"/>
      <c r="F23" s="377"/>
      <c r="G23" s="378"/>
      <c r="H23" s="7"/>
      <c r="I23" s="7">
        <v>2</v>
      </c>
      <c r="J23" s="379">
        <f t="shared" si="7"/>
        <v>194</v>
      </c>
      <c r="K23" s="3">
        <v>62</v>
      </c>
      <c r="L23" s="385">
        <f>M23+N23</f>
        <v>128</v>
      </c>
      <c r="M23" s="3">
        <v>28</v>
      </c>
      <c r="N23" s="3">
        <v>100</v>
      </c>
      <c r="O23" s="381">
        <v>4</v>
      </c>
      <c r="P23" s="3"/>
      <c r="Q23" s="3"/>
      <c r="R23" s="3">
        <v>60</v>
      </c>
      <c r="S23" s="3"/>
      <c r="T23" s="3">
        <v>68</v>
      </c>
      <c r="U23" s="3" t="s">
        <v>208</v>
      </c>
      <c r="V23" s="36"/>
      <c r="W23" s="382"/>
      <c r="X23" s="382"/>
      <c r="Y23" s="382"/>
      <c r="Z23" s="382"/>
      <c r="AA23" s="382"/>
      <c r="AB23" s="383"/>
      <c r="AC23" s="382"/>
      <c r="AD23" s="33"/>
      <c r="AE23" s="33"/>
      <c r="AF23" s="33"/>
      <c r="AG23" s="34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9"/>
      <c r="BA23" s="9"/>
    </row>
    <row r="24" spans="1:53" ht="15" customHeight="1" x14ac:dyDescent="0.2">
      <c r="A24" s="180" t="s">
        <v>340</v>
      </c>
      <c r="B24" s="108" t="s">
        <v>341</v>
      </c>
      <c r="C24" s="375"/>
      <c r="D24" s="376"/>
      <c r="E24" s="376"/>
      <c r="F24" s="377"/>
      <c r="G24" s="209"/>
      <c r="H24" s="3"/>
      <c r="I24" s="7">
        <v>2</v>
      </c>
      <c r="J24" s="384">
        <f>K24+L24+O24</f>
        <v>170</v>
      </c>
      <c r="K24" s="3">
        <v>52</v>
      </c>
      <c r="L24" s="385">
        <f>M24+N24</f>
        <v>114</v>
      </c>
      <c r="M24" s="3">
        <v>50</v>
      </c>
      <c r="N24" s="3">
        <v>64</v>
      </c>
      <c r="O24" s="381">
        <v>4</v>
      </c>
      <c r="P24" s="3"/>
      <c r="Q24" s="3"/>
      <c r="R24" s="3">
        <v>50</v>
      </c>
      <c r="S24" s="3"/>
      <c r="T24" s="3">
        <v>64</v>
      </c>
      <c r="U24" s="3" t="s">
        <v>208</v>
      </c>
      <c r="V24" s="36"/>
      <c r="W24" s="382"/>
      <c r="X24" s="382"/>
      <c r="Y24" s="382"/>
      <c r="Z24" s="382"/>
      <c r="AA24" s="382"/>
      <c r="AB24" s="383"/>
      <c r="AC24" s="36"/>
      <c r="AD24" s="33"/>
      <c r="AE24" s="33"/>
      <c r="AF24" s="33"/>
      <c r="AG24" s="34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9"/>
      <c r="BA24" s="9"/>
    </row>
    <row r="25" spans="1:53" ht="15" customHeight="1" x14ac:dyDescent="0.2">
      <c r="A25" s="197"/>
      <c r="B25" s="368" t="s">
        <v>342</v>
      </c>
      <c r="C25" s="369"/>
      <c r="D25" s="370"/>
      <c r="E25" s="370"/>
      <c r="F25" s="371"/>
      <c r="G25" s="370"/>
      <c r="H25" s="372"/>
      <c r="I25" s="372"/>
      <c r="J25" s="372">
        <f>J26+J27</f>
        <v>234</v>
      </c>
      <c r="K25" s="372">
        <f t="shared" ref="K25:L25" si="10">K26+K27</f>
        <v>78</v>
      </c>
      <c r="L25" s="372">
        <f t="shared" si="10"/>
        <v>156</v>
      </c>
      <c r="M25" s="372">
        <f>SUM(M26+M27)</f>
        <v>74</v>
      </c>
      <c r="N25" s="372">
        <f>SUM(N26+N27)+4</f>
        <v>82</v>
      </c>
      <c r="O25" s="372">
        <f>O26+O27</f>
        <v>4</v>
      </c>
      <c r="P25" s="372">
        <f t="shared" ref="P25:Q25" si="11">P26+P27</f>
        <v>0</v>
      </c>
      <c r="Q25" s="372">
        <f t="shared" si="11"/>
        <v>0</v>
      </c>
      <c r="R25" s="372">
        <f>R26+R27</f>
        <v>92</v>
      </c>
      <c r="S25" s="372"/>
      <c r="T25" s="372">
        <f>T26+T27</f>
        <v>64</v>
      </c>
      <c r="U25" s="372"/>
      <c r="V25" s="395"/>
      <c r="W25" s="373"/>
      <c r="X25" s="373"/>
      <c r="Y25" s="373"/>
      <c r="Z25" s="373"/>
      <c r="AA25" s="373"/>
      <c r="AB25" s="374"/>
      <c r="AC25" s="373"/>
      <c r="AD25" s="33"/>
      <c r="AE25" s="33"/>
      <c r="AF25" s="33"/>
      <c r="AG25" s="34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9"/>
      <c r="BA25" s="9"/>
    </row>
    <row r="26" spans="1:53" ht="15" customHeight="1" x14ac:dyDescent="0.2">
      <c r="A26" s="180" t="s">
        <v>343</v>
      </c>
      <c r="B26" s="108" t="s">
        <v>344</v>
      </c>
      <c r="C26" s="375"/>
      <c r="D26" s="376"/>
      <c r="E26" s="376"/>
      <c r="F26" s="377"/>
      <c r="G26" s="209">
        <v>2</v>
      </c>
      <c r="H26" s="3"/>
      <c r="I26" s="7"/>
      <c r="J26" s="384">
        <f t="shared" ref="J26:J32" si="12">K26+L26</f>
        <v>170</v>
      </c>
      <c r="K26" s="3">
        <v>56</v>
      </c>
      <c r="L26" s="385">
        <f>M26+N26+O26</f>
        <v>114</v>
      </c>
      <c r="M26" s="3">
        <v>56</v>
      </c>
      <c r="N26" s="3">
        <v>56</v>
      </c>
      <c r="O26" s="3">
        <v>2</v>
      </c>
      <c r="P26" s="3"/>
      <c r="Q26" s="3"/>
      <c r="R26" s="3">
        <v>50</v>
      </c>
      <c r="S26" s="3"/>
      <c r="T26" s="3">
        <v>64</v>
      </c>
      <c r="U26" s="3" t="s">
        <v>200</v>
      </c>
      <c r="V26" s="36"/>
      <c r="W26" s="382"/>
      <c r="X26" s="382"/>
      <c r="Y26" s="382"/>
      <c r="Z26" s="382"/>
      <c r="AA26" s="382"/>
      <c r="AB26" s="383"/>
      <c r="AC26" s="36"/>
      <c r="AD26" s="33"/>
      <c r="AE26" s="33"/>
      <c r="AF26" s="33"/>
      <c r="AG26" s="34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9"/>
      <c r="BA26" s="9"/>
    </row>
    <row r="27" spans="1:53" s="2" customFormat="1" ht="15" customHeight="1" x14ac:dyDescent="0.2">
      <c r="A27" s="180" t="s">
        <v>345</v>
      </c>
      <c r="B27" s="108" t="s">
        <v>346</v>
      </c>
      <c r="C27" s="375"/>
      <c r="D27" s="376"/>
      <c r="E27" s="376"/>
      <c r="F27" s="377"/>
      <c r="G27" s="209">
        <v>1</v>
      </c>
      <c r="H27" s="3"/>
      <c r="I27" s="7"/>
      <c r="J27" s="379">
        <f t="shared" si="12"/>
        <v>64</v>
      </c>
      <c r="K27" s="3">
        <v>22</v>
      </c>
      <c r="L27" s="385">
        <f>M27+N27+O27</f>
        <v>42</v>
      </c>
      <c r="M27" s="3">
        <v>18</v>
      </c>
      <c r="N27" s="3">
        <v>22</v>
      </c>
      <c r="O27" s="3">
        <v>2</v>
      </c>
      <c r="P27" s="3"/>
      <c r="Q27" s="3"/>
      <c r="R27" s="3">
        <v>42</v>
      </c>
      <c r="S27" s="3" t="s">
        <v>200</v>
      </c>
      <c r="T27" s="3"/>
      <c r="U27" s="3"/>
      <c r="V27" s="42"/>
      <c r="W27" s="3"/>
      <c r="X27" s="3"/>
      <c r="Y27" s="3"/>
      <c r="Z27" s="3"/>
      <c r="AA27" s="3"/>
      <c r="AB27" s="8"/>
      <c r="AC27" s="3"/>
      <c r="AD27" s="13"/>
      <c r="AE27" s="13"/>
      <c r="AF27" s="13"/>
      <c r="AG27" s="35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32"/>
      <c r="BA27" s="32"/>
    </row>
    <row r="28" spans="1:53" s="2" customFormat="1" ht="15" customHeight="1" x14ac:dyDescent="0.2">
      <c r="A28" s="197"/>
      <c r="B28" s="368" t="s">
        <v>11</v>
      </c>
      <c r="C28" s="400"/>
      <c r="D28" s="401"/>
      <c r="E28" s="401"/>
      <c r="F28" s="402"/>
      <c r="G28" s="401"/>
      <c r="H28" s="189"/>
      <c r="I28" s="403"/>
      <c r="J28" s="372">
        <f>SUM(J29:J32)</f>
        <v>144</v>
      </c>
      <c r="K28" s="372">
        <f t="shared" ref="K28:Q28" si="13">SUM(K29:K32)</f>
        <v>0</v>
      </c>
      <c r="L28" s="372">
        <f t="shared" si="13"/>
        <v>144</v>
      </c>
      <c r="M28" s="372">
        <f t="shared" si="13"/>
        <v>64</v>
      </c>
      <c r="N28" s="372">
        <f t="shared" si="13"/>
        <v>72</v>
      </c>
      <c r="O28" s="372">
        <f t="shared" si="13"/>
        <v>8</v>
      </c>
      <c r="P28" s="372">
        <f t="shared" si="13"/>
        <v>0</v>
      </c>
      <c r="Q28" s="372">
        <f t="shared" si="13"/>
        <v>0</v>
      </c>
      <c r="R28" s="372">
        <f>SUM(R29:R32)</f>
        <v>72</v>
      </c>
      <c r="S28" s="372">
        <f>SUM(S29:S32)</f>
        <v>0</v>
      </c>
      <c r="T28" s="372">
        <f>SUM(T29:T32)</f>
        <v>72</v>
      </c>
      <c r="U28" s="372">
        <f>SUM(U29:U32)</f>
        <v>0</v>
      </c>
      <c r="V28" s="403"/>
      <c r="W28" s="195"/>
      <c r="X28" s="195"/>
      <c r="Y28" s="195"/>
      <c r="Z28" s="195"/>
      <c r="AA28" s="195"/>
      <c r="AB28" s="196"/>
      <c r="AC28" s="195"/>
      <c r="AD28" s="13"/>
      <c r="AE28" s="13"/>
      <c r="AF28" s="13"/>
      <c r="AG28" s="35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32"/>
      <c r="BA28" s="32"/>
    </row>
    <row r="29" spans="1:53" ht="15" customHeight="1" x14ac:dyDescent="0.2">
      <c r="A29" s="180" t="s">
        <v>12</v>
      </c>
      <c r="B29" s="108" t="s">
        <v>347</v>
      </c>
      <c r="C29" s="375"/>
      <c r="D29" s="376"/>
      <c r="E29" s="376"/>
      <c r="F29" s="377"/>
      <c r="G29" s="209"/>
      <c r="H29" s="3">
        <v>2</v>
      </c>
      <c r="I29" s="7"/>
      <c r="J29" s="384">
        <f t="shared" si="12"/>
        <v>36</v>
      </c>
      <c r="K29" s="3">
        <v>0</v>
      </c>
      <c r="L29" s="385">
        <f>M29+N29+O29</f>
        <v>36</v>
      </c>
      <c r="M29" s="3">
        <v>16</v>
      </c>
      <c r="N29" s="3">
        <v>18</v>
      </c>
      <c r="O29" s="381">
        <v>2</v>
      </c>
      <c r="P29" s="3"/>
      <c r="Q29" s="3"/>
      <c r="R29" s="3"/>
      <c r="S29" s="3"/>
      <c r="T29" s="3">
        <v>36</v>
      </c>
      <c r="U29" s="3" t="s">
        <v>209</v>
      </c>
      <c r="V29" s="36"/>
      <c r="W29" s="382"/>
      <c r="X29" s="382"/>
      <c r="Y29" s="382"/>
      <c r="Z29" s="382"/>
      <c r="AA29" s="382"/>
      <c r="AB29" s="383"/>
      <c r="AC29" s="36"/>
      <c r="AD29" s="33"/>
      <c r="AE29" s="33"/>
      <c r="AF29" s="33"/>
      <c r="AG29" s="34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9"/>
      <c r="BA29" s="9"/>
    </row>
    <row r="30" spans="1:53" ht="15" customHeight="1" x14ac:dyDescent="0.2">
      <c r="A30" s="180" t="s">
        <v>13</v>
      </c>
      <c r="B30" s="108" t="s">
        <v>348</v>
      </c>
      <c r="C30" s="375"/>
      <c r="D30" s="376"/>
      <c r="E30" s="376"/>
      <c r="F30" s="377"/>
      <c r="G30" s="404"/>
      <c r="H30" s="7">
        <v>2</v>
      </c>
      <c r="I30" s="42"/>
      <c r="J30" s="379">
        <f t="shared" si="12"/>
        <v>36</v>
      </c>
      <c r="K30" s="3">
        <v>0</v>
      </c>
      <c r="L30" s="385">
        <f t="shared" ref="L30:L32" si="14">M30+N30+O30</f>
        <v>36</v>
      </c>
      <c r="M30" s="3">
        <v>16</v>
      </c>
      <c r="N30" s="3">
        <v>18</v>
      </c>
      <c r="O30" s="3">
        <v>2</v>
      </c>
      <c r="P30" s="3"/>
      <c r="Q30" s="3"/>
      <c r="R30" s="3"/>
      <c r="S30" s="3"/>
      <c r="T30" s="3">
        <v>36</v>
      </c>
      <c r="U30" s="3" t="s">
        <v>209</v>
      </c>
      <c r="V30" s="36"/>
      <c r="W30" s="382"/>
      <c r="X30" s="382"/>
      <c r="Y30" s="382"/>
      <c r="Z30" s="382"/>
      <c r="AA30" s="382"/>
      <c r="AB30" s="383"/>
      <c r="AC30" s="382"/>
      <c r="AD30" s="33"/>
      <c r="AE30" s="33"/>
      <c r="AF30" s="33"/>
      <c r="AG30" s="34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9"/>
      <c r="BA30" s="9"/>
    </row>
    <row r="31" spans="1:53" ht="15" customHeight="1" x14ac:dyDescent="0.2">
      <c r="A31" s="180" t="s">
        <v>210</v>
      </c>
      <c r="B31" s="108" t="s">
        <v>349</v>
      </c>
      <c r="C31" s="375"/>
      <c r="D31" s="376"/>
      <c r="E31" s="376"/>
      <c r="F31" s="377"/>
      <c r="G31" s="404"/>
      <c r="H31" s="7">
        <v>1</v>
      </c>
      <c r="I31" s="7"/>
      <c r="J31" s="379">
        <f t="shared" si="12"/>
        <v>36</v>
      </c>
      <c r="K31" s="3">
        <v>0</v>
      </c>
      <c r="L31" s="385">
        <f t="shared" si="14"/>
        <v>36</v>
      </c>
      <c r="M31" s="3">
        <v>16</v>
      </c>
      <c r="N31" s="3">
        <v>18</v>
      </c>
      <c r="O31" s="3">
        <v>2</v>
      </c>
      <c r="P31" s="3"/>
      <c r="Q31" s="3"/>
      <c r="R31" s="3">
        <v>36</v>
      </c>
      <c r="S31" s="3" t="s">
        <v>209</v>
      </c>
      <c r="T31" s="3"/>
      <c r="U31" s="3"/>
      <c r="V31" s="36"/>
      <c r="W31" s="382"/>
      <c r="X31" s="382"/>
      <c r="Y31" s="382"/>
      <c r="Z31" s="382"/>
      <c r="AA31" s="382"/>
      <c r="AB31" s="383"/>
      <c r="AC31" s="382"/>
      <c r="AD31" s="33"/>
      <c r="AE31" s="33"/>
      <c r="AF31" s="33"/>
      <c r="AG31" s="34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9"/>
      <c r="BA31" s="9"/>
    </row>
    <row r="32" spans="1:53" x14ac:dyDescent="0.2">
      <c r="A32" s="180" t="s">
        <v>350</v>
      </c>
      <c r="B32" s="108" t="s">
        <v>351</v>
      </c>
      <c r="C32" s="375"/>
      <c r="D32" s="376"/>
      <c r="E32" s="376"/>
      <c r="F32" s="377"/>
      <c r="G32" s="404"/>
      <c r="H32" s="7">
        <v>1</v>
      </c>
      <c r="I32" s="7"/>
      <c r="J32" s="379">
        <f t="shared" si="12"/>
        <v>36</v>
      </c>
      <c r="K32" s="3">
        <v>0</v>
      </c>
      <c r="L32" s="385">
        <f t="shared" si="14"/>
        <v>36</v>
      </c>
      <c r="M32" s="3">
        <v>16</v>
      </c>
      <c r="N32" s="3">
        <v>18</v>
      </c>
      <c r="O32" s="3">
        <v>2</v>
      </c>
      <c r="P32" s="3"/>
      <c r="Q32" s="3"/>
      <c r="R32" s="3">
        <v>36</v>
      </c>
      <c r="S32" s="3" t="s">
        <v>209</v>
      </c>
      <c r="T32" s="3"/>
      <c r="U32" s="3"/>
      <c r="V32" s="36"/>
      <c r="W32" s="382"/>
      <c r="X32" s="382"/>
      <c r="Y32" s="382"/>
      <c r="Z32" s="382"/>
      <c r="AA32" s="382"/>
      <c r="AB32" s="383"/>
      <c r="AC32" s="382"/>
      <c r="AD32" s="33"/>
      <c r="AE32" s="33"/>
      <c r="AF32" s="33"/>
      <c r="AG32" s="34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9"/>
      <c r="BA32" s="9"/>
    </row>
    <row r="33" spans="1:49" s="44" customFormat="1" x14ac:dyDescent="0.2">
      <c r="A33" s="48"/>
      <c r="B33" s="109" t="s">
        <v>238</v>
      </c>
      <c r="C33" s="127"/>
      <c r="D33" s="49"/>
      <c r="E33" s="49"/>
      <c r="F33" s="128"/>
      <c r="G33" s="119"/>
      <c r="H33" s="49"/>
      <c r="I33" s="49"/>
      <c r="J33" s="50">
        <f t="shared" ref="J33:AC33" si="15">J34+J90</f>
        <v>3036</v>
      </c>
      <c r="K33" s="50">
        <f t="shared" si="15"/>
        <v>684</v>
      </c>
      <c r="L33" s="50">
        <f t="shared" si="15"/>
        <v>2052</v>
      </c>
      <c r="M33" s="50">
        <f t="shared" si="15"/>
        <v>734</v>
      </c>
      <c r="N33" s="50">
        <f t="shared" si="15"/>
        <v>1318</v>
      </c>
      <c r="O33" s="50">
        <f t="shared" si="15"/>
        <v>92</v>
      </c>
      <c r="P33" s="50">
        <f t="shared" si="15"/>
        <v>178</v>
      </c>
      <c r="Q33" s="50">
        <f t="shared" si="15"/>
        <v>30</v>
      </c>
      <c r="R33" s="50">
        <f t="shared" ref="R33:U33" si="16">R34+R90</f>
        <v>0</v>
      </c>
      <c r="S33" s="50">
        <f t="shared" si="16"/>
        <v>0</v>
      </c>
      <c r="T33" s="50">
        <f t="shared" si="16"/>
        <v>0</v>
      </c>
      <c r="U33" s="50">
        <f t="shared" si="16"/>
        <v>0</v>
      </c>
      <c r="V33" s="50">
        <f t="shared" si="15"/>
        <v>504</v>
      </c>
      <c r="W33" s="50">
        <f t="shared" si="15"/>
        <v>0</v>
      </c>
      <c r="X33" s="50">
        <f t="shared" si="15"/>
        <v>756</v>
      </c>
      <c r="Y33" s="50">
        <f t="shared" si="15"/>
        <v>0</v>
      </c>
      <c r="Z33" s="50">
        <f t="shared" si="15"/>
        <v>468</v>
      </c>
      <c r="AA33" s="50">
        <f t="shared" si="15"/>
        <v>0</v>
      </c>
      <c r="AB33" s="50">
        <f t="shared" si="15"/>
        <v>324</v>
      </c>
      <c r="AC33" s="50">
        <f t="shared" si="15"/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3"/>
      <c r="AW33" s="43"/>
    </row>
    <row r="34" spans="1:49" s="44" customFormat="1" x14ac:dyDescent="0.2">
      <c r="A34" s="48"/>
      <c r="B34" s="109" t="s">
        <v>201</v>
      </c>
      <c r="C34" s="200">
        <f>C35+C42+C45</f>
        <v>2052</v>
      </c>
      <c r="D34" s="49">
        <f>D35+D42+D45</f>
        <v>864</v>
      </c>
      <c r="E34" s="49">
        <f>E35+E42+E45</f>
        <v>1368</v>
      </c>
      <c r="F34" s="128">
        <f>F35+F42+F45</f>
        <v>576</v>
      </c>
      <c r="G34" s="119"/>
      <c r="H34" s="49"/>
      <c r="I34" s="49"/>
      <c r="J34" s="50">
        <f>J35+J42+J45</f>
        <v>2916</v>
      </c>
      <c r="K34" s="50">
        <f t="shared" ref="K34:AC34" si="17">K35+K42+K45</f>
        <v>678</v>
      </c>
      <c r="L34" s="50">
        <f>L35+L42+L45</f>
        <v>1944</v>
      </c>
      <c r="M34" s="50">
        <f t="shared" si="17"/>
        <v>686</v>
      </c>
      <c r="N34" s="50">
        <f t="shared" si="17"/>
        <v>1258</v>
      </c>
      <c r="O34" s="50">
        <f t="shared" si="17"/>
        <v>86</v>
      </c>
      <c r="P34" s="50">
        <f t="shared" si="17"/>
        <v>178</v>
      </c>
      <c r="Q34" s="50">
        <f t="shared" si="17"/>
        <v>30</v>
      </c>
      <c r="R34" s="50">
        <f t="shared" ref="R34:U34" si="18">R35+R42+R45</f>
        <v>0</v>
      </c>
      <c r="S34" s="50">
        <f t="shared" si="18"/>
        <v>0</v>
      </c>
      <c r="T34" s="50">
        <f t="shared" si="18"/>
        <v>0</v>
      </c>
      <c r="U34" s="50">
        <f t="shared" si="18"/>
        <v>0</v>
      </c>
      <c r="V34" s="50">
        <f t="shared" si="17"/>
        <v>468</v>
      </c>
      <c r="W34" s="50">
        <f t="shared" si="17"/>
        <v>0</v>
      </c>
      <c r="X34" s="50">
        <f t="shared" si="17"/>
        <v>720</v>
      </c>
      <c r="Y34" s="50">
        <f t="shared" si="17"/>
        <v>0</v>
      </c>
      <c r="Z34" s="50">
        <f t="shared" si="17"/>
        <v>432</v>
      </c>
      <c r="AA34" s="50">
        <f t="shared" si="17"/>
        <v>0</v>
      </c>
      <c r="AB34" s="50">
        <f t="shared" si="17"/>
        <v>324</v>
      </c>
      <c r="AC34" s="50">
        <f t="shared" si="17"/>
        <v>0</v>
      </c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3"/>
      <c r="AW34" s="43"/>
    </row>
    <row r="35" spans="1:49" s="2" customFormat="1" ht="16.5" customHeight="1" x14ac:dyDescent="0.2">
      <c r="A35" s="181" t="s">
        <v>202</v>
      </c>
      <c r="B35" s="182" t="s">
        <v>15</v>
      </c>
      <c r="C35" s="179">
        <f>SUM(C36:C41)</f>
        <v>468</v>
      </c>
      <c r="D35" s="150">
        <f>SUM(D36:D41)</f>
        <v>116</v>
      </c>
      <c r="E35" s="150">
        <f>SUM(E36:E41)</f>
        <v>312</v>
      </c>
      <c r="F35" s="183">
        <f>SUM(F36:F41)</f>
        <v>96</v>
      </c>
      <c r="G35" s="184"/>
      <c r="H35" s="150"/>
      <c r="I35" s="150"/>
      <c r="J35" s="185">
        <f t="shared" ref="J35:AC35" si="19">SUM(J36:J41)</f>
        <v>584</v>
      </c>
      <c r="K35" s="185">
        <f t="shared" si="19"/>
        <v>124</v>
      </c>
      <c r="L35" s="185">
        <f t="shared" si="19"/>
        <v>408</v>
      </c>
      <c r="M35" s="185">
        <f t="shared" si="19"/>
        <v>92</v>
      </c>
      <c r="N35" s="185">
        <f t="shared" si="19"/>
        <v>316</v>
      </c>
      <c r="O35" s="185">
        <f t="shared" si="19"/>
        <v>20</v>
      </c>
      <c r="P35" s="185">
        <f t="shared" si="19"/>
        <v>32</v>
      </c>
      <c r="Q35" s="185">
        <f t="shared" si="19"/>
        <v>0</v>
      </c>
      <c r="R35" s="185">
        <f t="shared" ref="R35:U35" si="20">SUM(R36:R41)</f>
        <v>0</v>
      </c>
      <c r="S35" s="185">
        <f t="shared" si="20"/>
        <v>0</v>
      </c>
      <c r="T35" s="185">
        <f t="shared" si="20"/>
        <v>0</v>
      </c>
      <c r="U35" s="185">
        <f t="shared" si="20"/>
        <v>0</v>
      </c>
      <c r="V35" s="185">
        <f t="shared" si="19"/>
        <v>152</v>
      </c>
      <c r="W35" s="185">
        <f t="shared" si="19"/>
        <v>0</v>
      </c>
      <c r="X35" s="185">
        <f t="shared" si="19"/>
        <v>170</v>
      </c>
      <c r="Y35" s="185">
        <f t="shared" si="19"/>
        <v>0</v>
      </c>
      <c r="Z35" s="185">
        <f t="shared" si="19"/>
        <v>36</v>
      </c>
      <c r="AA35" s="185">
        <f t="shared" si="19"/>
        <v>0</v>
      </c>
      <c r="AB35" s="185">
        <f t="shared" si="19"/>
        <v>50</v>
      </c>
      <c r="AC35" s="185">
        <f t="shared" si="19"/>
        <v>0</v>
      </c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32"/>
      <c r="AW35" s="32"/>
    </row>
    <row r="36" spans="1:49" s="2" customFormat="1" x14ac:dyDescent="0.2">
      <c r="A36" s="7" t="s">
        <v>16</v>
      </c>
      <c r="B36" s="108" t="s">
        <v>17</v>
      </c>
      <c r="C36" s="157">
        <v>64</v>
      </c>
      <c r="D36" s="102"/>
      <c r="E36" s="102">
        <v>48</v>
      </c>
      <c r="F36" s="170"/>
      <c r="G36" s="177"/>
      <c r="H36" s="3"/>
      <c r="I36" s="3">
        <v>3</v>
      </c>
      <c r="J36" s="171">
        <f>K36+L36+O36+P36+Q36</f>
        <v>64</v>
      </c>
      <c r="K36" s="171">
        <v>8</v>
      </c>
      <c r="L36" s="171">
        <f>M36+N36</f>
        <v>48</v>
      </c>
      <c r="M36" s="171">
        <v>18</v>
      </c>
      <c r="N36" s="171">
        <v>30</v>
      </c>
      <c r="O36" s="171">
        <v>4</v>
      </c>
      <c r="P36" s="3">
        <v>4</v>
      </c>
      <c r="Q36" s="3"/>
      <c r="R36" s="8"/>
      <c r="S36" s="3"/>
      <c r="T36" s="8"/>
      <c r="U36" s="3"/>
      <c r="V36" s="8">
        <f>L36</f>
        <v>48</v>
      </c>
      <c r="W36" s="3" t="s">
        <v>208</v>
      </c>
      <c r="X36" s="8"/>
      <c r="Y36" s="3"/>
      <c r="Z36" s="3"/>
      <c r="AA36" s="3"/>
      <c r="AB36" s="8"/>
      <c r="AC36" s="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32"/>
      <c r="AW36" s="32"/>
    </row>
    <row r="37" spans="1:49" s="2" customFormat="1" x14ac:dyDescent="0.2">
      <c r="A37" s="7" t="s">
        <v>18</v>
      </c>
      <c r="B37" s="108" t="s">
        <v>9</v>
      </c>
      <c r="C37" s="157">
        <v>64</v>
      </c>
      <c r="D37" s="102"/>
      <c r="E37" s="102">
        <v>48</v>
      </c>
      <c r="F37" s="170"/>
      <c r="G37" s="177"/>
      <c r="H37" s="172"/>
      <c r="I37" s="3">
        <v>4</v>
      </c>
      <c r="J37" s="171">
        <f t="shared" ref="J37:J41" si="21">K37+L37+O37+P37+Q37</f>
        <v>64</v>
      </c>
      <c r="K37" s="171">
        <v>8</v>
      </c>
      <c r="L37" s="171">
        <f t="shared" ref="L37:L41" si="22">M37+N37</f>
        <v>48</v>
      </c>
      <c r="M37" s="173">
        <v>18</v>
      </c>
      <c r="N37" s="171">
        <v>30</v>
      </c>
      <c r="O37" s="173">
        <v>4</v>
      </c>
      <c r="P37" s="3">
        <v>4</v>
      </c>
      <c r="Q37" s="3"/>
      <c r="R37" s="8"/>
      <c r="S37" s="3"/>
      <c r="T37" s="8"/>
      <c r="U37" s="3"/>
      <c r="V37" s="8"/>
      <c r="W37" s="3"/>
      <c r="X37" s="8">
        <f>L37</f>
        <v>48</v>
      </c>
      <c r="Y37" s="3" t="s">
        <v>208</v>
      </c>
      <c r="Z37" s="3"/>
      <c r="AA37" s="3"/>
      <c r="AB37" s="8"/>
      <c r="AC37" s="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32"/>
      <c r="AW37" s="32"/>
    </row>
    <row r="38" spans="1:49" s="2" customFormat="1" x14ac:dyDescent="0.2">
      <c r="A38" s="7" t="s">
        <v>19</v>
      </c>
      <c r="B38" s="108" t="s">
        <v>8</v>
      </c>
      <c r="C38" s="157">
        <v>124</v>
      </c>
      <c r="D38" s="102"/>
      <c r="E38" s="102">
        <v>108</v>
      </c>
      <c r="F38" s="170"/>
      <c r="G38" s="177"/>
      <c r="H38" s="172" t="s">
        <v>355</v>
      </c>
      <c r="I38" s="3">
        <v>6</v>
      </c>
      <c r="J38" s="171">
        <f>K38+L38+O38+P38+Q38</f>
        <v>124</v>
      </c>
      <c r="K38" s="171">
        <v>4</v>
      </c>
      <c r="L38" s="171">
        <f>M38+N38</f>
        <v>108</v>
      </c>
      <c r="M38" s="173">
        <v>8</v>
      </c>
      <c r="N38" s="173">
        <v>100</v>
      </c>
      <c r="O38" s="173">
        <v>4</v>
      </c>
      <c r="P38" s="3">
        <v>8</v>
      </c>
      <c r="Q38" s="3"/>
      <c r="R38" s="3"/>
      <c r="S38" s="3"/>
      <c r="T38" s="3"/>
      <c r="U38" s="3"/>
      <c r="V38" s="3">
        <v>28</v>
      </c>
      <c r="W38" s="3" t="s">
        <v>209</v>
      </c>
      <c r="X38" s="3">
        <v>38</v>
      </c>
      <c r="Y38" s="3" t="s">
        <v>209</v>
      </c>
      <c r="Z38" s="3">
        <v>16</v>
      </c>
      <c r="AA38" s="3" t="s">
        <v>209</v>
      </c>
      <c r="AB38" s="8">
        <v>26</v>
      </c>
      <c r="AC38" s="3" t="s">
        <v>208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32"/>
      <c r="AW38" s="32"/>
    </row>
    <row r="39" spans="1:49" s="2" customFormat="1" x14ac:dyDescent="0.2">
      <c r="A39" s="7" t="s">
        <v>20</v>
      </c>
      <c r="B39" s="108" t="s">
        <v>239</v>
      </c>
      <c r="C39" s="157">
        <v>216</v>
      </c>
      <c r="D39" s="102"/>
      <c r="E39" s="102">
        <v>108</v>
      </c>
      <c r="F39" s="170"/>
      <c r="G39" s="177"/>
      <c r="H39" s="199" t="s">
        <v>355</v>
      </c>
      <c r="I39" s="3">
        <v>6</v>
      </c>
      <c r="J39" s="171">
        <f>K39+L39+O39+P39+Q39</f>
        <v>216</v>
      </c>
      <c r="K39" s="171">
        <v>96</v>
      </c>
      <c r="L39" s="171">
        <f t="shared" si="22"/>
        <v>108</v>
      </c>
      <c r="M39" s="173">
        <v>8</v>
      </c>
      <c r="N39" s="171">
        <v>100</v>
      </c>
      <c r="O39" s="173">
        <v>4</v>
      </c>
      <c r="P39" s="3">
        <v>8</v>
      </c>
      <c r="Q39" s="3"/>
      <c r="R39" s="3"/>
      <c r="S39" s="3"/>
      <c r="T39" s="3"/>
      <c r="U39" s="3"/>
      <c r="V39" s="3">
        <v>28</v>
      </c>
      <c r="W39" s="3" t="s">
        <v>209</v>
      </c>
      <c r="X39" s="3">
        <v>36</v>
      </c>
      <c r="Y39" s="3" t="s">
        <v>209</v>
      </c>
      <c r="Z39" s="3">
        <v>20</v>
      </c>
      <c r="AA39" s="3" t="s">
        <v>209</v>
      </c>
      <c r="AB39" s="8">
        <v>24</v>
      </c>
      <c r="AC39" s="3" t="s">
        <v>208</v>
      </c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2"/>
      <c r="AW39" s="32"/>
    </row>
    <row r="40" spans="1:49" s="2" customFormat="1" x14ac:dyDescent="0.2">
      <c r="A40" s="7" t="s">
        <v>21</v>
      </c>
      <c r="B40" s="108" t="s">
        <v>22</v>
      </c>
      <c r="C40" s="157"/>
      <c r="D40" s="102">
        <v>58</v>
      </c>
      <c r="E40" s="102"/>
      <c r="F40" s="170">
        <v>48</v>
      </c>
      <c r="G40" s="180">
        <v>4</v>
      </c>
      <c r="H40" s="42"/>
      <c r="I40" s="3"/>
      <c r="J40" s="171">
        <f>K40+L40+O40+P40+Q40</f>
        <v>58</v>
      </c>
      <c r="K40" s="171">
        <v>4</v>
      </c>
      <c r="L40" s="171">
        <f t="shared" ref="L40" si="23">M40+N40</f>
        <v>48</v>
      </c>
      <c r="M40" s="173">
        <v>20</v>
      </c>
      <c r="N40" s="171">
        <v>28</v>
      </c>
      <c r="O40" s="173">
        <v>2</v>
      </c>
      <c r="P40" s="3">
        <v>4</v>
      </c>
      <c r="Q40" s="3"/>
      <c r="R40" s="8"/>
      <c r="S40" s="3"/>
      <c r="T40" s="8"/>
      <c r="U40" s="3"/>
      <c r="V40" s="8"/>
      <c r="W40" s="3"/>
      <c r="X40" s="8">
        <f>L40</f>
        <v>48</v>
      </c>
      <c r="Y40" s="3" t="s">
        <v>200</v>
      </c>
      <c r="Z40" s="3"/>
      <c r="AA40" s="3"/>
      <c r="AB40" s="8"/>
      <c r="AC40" s="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2"/>
      <c r="AW40" s="32"/>
    </row>
    <row r="41" spans="1:49" s="2" customFormat="1" x14ac:dyDescent="0.2">
      <c r="A41" s="7" t="s">
        <v>21</v>
      </c>
      <c r="B41" s="108" t="s">
        <v>306</v>
      </c>
      <c r="C41" s="157"/>
      <c r="D41" s="102">
        <v>58</v>
      </c>
      <c r="E41" s="102"/>
      <c r="F41" s="170">
        <v>48</v>
      </c>
      <c r="G41" s="118">
        <v>3</v>
      </c>
      <c r="H41" s="42"/>
      <c r="I41" s="3"/>
      <c r="J41" s="171">
        <f t="shared" si="21"/>
        <v>58</v>
      </c>
      <c r="K41" s="171">
        <v>4</v>
      </c>
      <c r="L41" s="171">
        <f t="shared" si="22"/>
        <v>48</v>
      </c>
      <c r="M41" s="173">
        <v>20</v>
      </c>
      <c r="N41" s="171">
        <v>28</v>
      </c>
      <c r="O41" s="173">
        <v>2</v>
      </c>
      <c r="P41" s="3">
        <v>4</v>
      </c>
      <c r="Q41" s="3"/>
      <c r="R41" s="8"/>
      <c r="S41" s="3"/>
      <c r="T41" s="3"/>
      <c r="U41" s="3"/>
      <c r="V41" s="8">
        <f>L41</f>
        <v>48</v>
      </c>
      <c r="W41" s="3" t="s">
        <v>200</v>
      </c>
      <c r="X41" s="3"/>
      <c r="Y41" s="3"/>
      <c r="Z41" s="3"/>
      <c r="AA41" s="3"/>
      <c r="AB41" s="8"/>
      <c r="AC41" s="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2"/>
      <c r="AW41" s="32"/>
    </row>
    <row r="42" spans="1:49" s="2" customFormat="1" ht="14.25" customHeight="1" x14ac:dyDescent="0.2">
      <c r="A42" s="181" t="s">
        <v>203</v>
      </c>
      <c r="B42" s="182" t="s">
        <v>23</v>
      </c>
      <c r="C42" s="186">
        <f>C43+C44</f>
        <v>108</v>
      </c>
      <c r="D42" s="150">
        <f t="shared" ref="D42:F42" si="24">D43+D44</f>
        <v>60</v>
      </c>
      <c r="E42" s="150">
        <f t="shared" si="24"/>
        <v>72</v>
      </c>
      <c r="F42" s="187">
        <f t="shared" si="24"/>
        <v>40</v>
      </c>
      <c r="G42" s="179"/>
      <c r="H42" s="150"/>
      <c r="I42" s="150"/>
      <c r="J42" s="188">
        <f t="shared" ref="J42:AC42" si="25">J43+J44</f>
        <v>168</v>
      </c>
      <c r="K42" s="188">
        <f t="shared" si="25"/>
        <v>36</v>
      </c>
      <c r="L42" s="188">
        <f>L43+L44</f>
        <v>112</v>
      </c>
      <c r="M42" s="188">
        <f t="shared" si="25"/>
        <v>32</v>
      </c>
      <c r="N42" s="188">
        <f t="shared" si="25"/>
        <v>80</v>
      </c>
      <c r="O42" s="188">
        <f t="shared" si="25"/>
        <v>8</v>
      </c>
      <c r="P42" s="188">
        <f t="shared" si="25"/>
        <v>12</v>
      </c>
      <c r="Q42" s="188">
        <f t="shared" si="25"/>
        <v>0</v>
      </c>
      <c r="R42" s="188">
        <f t="shared" ref="R42" si="26">R43+R44</f>
        <v>0</v>
      </c>
      <c r="S42" s="188">
        <v>0</v>
      </c>
      <c r="T42" s="188">
        <f t="shared" ref="T42" si="27">T43+T44</f>
        <v>0</v>
      </c>
      <c r="U42" s="188">
        <v>0</v>
      </c>
      <c r="V42" s="188">
        <f t="shared" si="25"/>
        <v>26</v>
      </c>
      <c r="W42" s="188">
        <v>0</v>
      </c>
      <c r="X42" s="188">
        <f t="shared" si="25"/>
        <v>86</v>
      </c>
      <c r="Y42" s="188">
        <v>0</v>
      </c>
      <c r="Z42" s="188">
        <f t="shared" si="25"/>
        <v>0</v>
      </c>
      <c r="AA42" s="188">
        <f t="shared" si="25"/>
        <v>0</v>
      </c>
      <c r="AB42" s="188">
        <f t="shared" si="25"/>
        <v>0</v>
      </c>
      <c r="AC42" s="188">
        <f t="shared" si="25"/>
        <v>0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32"/>
      <c r="AW42" s="32"/>
    </row>
    <row r="43" spans="1:49" s="2" customFormat="1" ht="12.75" customHeight="1" x14ac:dyDescent="0.2">
      <c r="A43" s="7" t="s">
        <v>24</v>
      </c>
      <c r="B43" s="108" t="s">
        <v>273</v>
      </c>
      <c r="C43" s="157">
        <v>54</v>
      </c>
      <c r="D43" s="102">
        <v>30</v>
      </c>
      <c r="E43" s="102">
        <v>36</v>
      </c>
      <c r="F43" s="170">
        <v>20</v>
      </c>
      <c r="G43" s="177"/>
      <c r="H43" s="42"/>
      <c r="I43" s="3">
        <v>4</v>
      </c>
      <c r="J43" s="174">
        <f t="shared" ref="J43" si="28">K43+L43+O43+P43+Q43</f>
        <v>84</v>
      </c>
      <c r="K43" s="175">
        <v>18</v>
      </c>
      <c r="L43" s="175">
        <f t="shared" ref="L43:L44" si="29">M43+N43</f>
        <v>56</v>
      </c>
      <c r="M43" s="175">
        <v>16</v>
      </c>
      <c r="N43" s="175">
        <v>40</v>
      </c>
      <c r="O43" s="175">
        <v>4</v>
      </c>
      <c r="P43" s="175">
        <v>6</v>
      </c>
      <c r="Q43" s="42"/>
      <c r="R43" s="3"/>
      <c r="S43" s="3"/>
      <c r="T43" s="3"/>
      <c r="U43" s="3"/>
      <c r="V43" s="3"/>
      <c r="W43" s="3"/>
      <c r="X43" s="3">
        <f>L43</f>
        <v>56</v>
      </c>
      <c r="Y43" s="3" t="s">
        <v>208</v>
      </c>
      <c r="Z43" s="3"/>
      <c r="AA43" s="3"/>
      <c r="AB43" s="8"/>
      <c r="AC43" s="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32"/>
      <c r="AW43" s="32"/>
    </row>
    <row r="44" spans="1:49" s="2" customFormat="1" x14ac:dyDescent="0.2">
      <c r="A44" s="7" t="s">
        <v>25</v>
      </c>
      <c r="B44" s="108" t="s">
        <v>274</v>
      </c>
      <c r="C44" s="157">
        <v>54</v>
      </c>
      <c r="D44" s="102">
        <v>30</v>
      </c>
      <c r="E44" s="102">
        <v>36</v>
      </c>
      <c r="F44" s="170">
        <v>20</v>
      </c>
      <c r="G44" s="177"/>
      <c r="H44" s="3">
        <v>3</v>
      </c>
      <c r="I44" s="3">
        <v>4</v>
      </c>
      <c r="J44" s="174">
        <f>K44+L44+O44+P44+Q44</f>
        <v>84</v>
      </c>
      <c r="K44" s="175">
        <v>18</v>
      </c>
      <c r="L44" s="175">
        <f t="shared" si="29"/>
        <v>56</v>
      </c>
      <c r="M44" s="175">
        <v>16</v>
      </c>
      <c r="N44" s="175">
        <v>40</v>
      </c>
      <c r="O44" s="175">
        <v>4</v>
      </c>
      <c r="P44" s="175">
        <v>6</v>
      </c>
      <c r="Q44" s="42"/>
      <c r="R44" s="3"/>
      <c r="S44" s="3"/>
      <c r="T44" s="3"/>
      <c r="U44" s="3"/>
      <c r="V44" s="3">
        <v>26</v>
      </c>
      <c r="W44" s="3" t="s">
        <v>209</v>
      </c>
      <c r="X44" s="3">
        <f>L44-V44</f>
        <v>30</v>
      </c>
      <c r="Y44" s="3" t="s">
        <v>208</v>
      </c>
      <c r="Z44" s="3"/>
      <c r="AA44" s="3"/>
      <c r="AB44" s="8"/>
      <c r="AC44" s="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32"/>
      <c r="AW44" s="32"/>
    </row>
    <row r="45" spans="1:49" x14ac:dyDescent="0.2">
      <c r="A45" s="51" t="s">
        <v>205</v>
      </c>
      <c r="B45" s="110" t="s">
        <v>26</v>
      </c>
      <c r="C45" s="146">
        <f>C46+C60</f>
        <v>1476</v>
      </c>
      <c r="D45" s="52">
        <f>D46+D60</f>
        <v>688</v>
      </c>
      <c r="E45" s="52">
        <f>E46+E60</f>
        <v>984</v>
      </c>
      <c r="F45" s="129">
        <f>F46+F60</f>
        <v>440</v>
      </c>
      <c r="G45" s="120"/>
      <c r="H45" s="52"/>
      <c r="I45" s="52"/>
      <c r="J45" s="53">
        <f t="shared" ref="J45:AC45" si="30">J46+J60</f>
        <v>2164</v>
      </c>
      <c r="K45" s="53">
        <f t="shared" si="30"/>
        <v>518</v>
      </c>
      <c r="L45" s="53">
        <f t="shared" si="30"/>
        <v>1424</v>
      </c>
      <c r="M45" s="53">
        <f t="shared" si="30"/>
        <v>562</v>
      </c>
      <c r="N45" s="53">
        <f t="shared" si="30"/>
        <v>862</v>
      </c>
      <c r="O45" s="53">
        <f t="shared" si="30"/>
        <v>58</v>
      </c>
      <c r="P45" s="53">
        <f t="shared" si="30"/>
        <v>134</v>
      </c>
      <c r="Q45" s="53">
        <f t="shared" si="30"/>
        <v>30</v>
      </c>
      <c r="R45" s="53">
        <f t="shared" ref="R45:U45" si="31">R46+R60</f>
        <v>0</v>
      </c>
      <c r="S45" s="53">
        <f t="shared" si="31"/>
        <v>0</v>
      </c>
      <c r="T45" s="53">
        <f t="shared" si="31"/>
        <v>0</v>
      </c>
      <c r="U45" s="53">
        <f t="shared" si="31"/>
        <v>0</v>
      </c>
      <c r="V45" s="53">
        <f t="shared" si="30"/>
        <v>290</v>
      </c>
      <c r="W45" s="53">
        <f t="shared" si="30"/>
        <v>0</v>
      </c>
      <c r="X45" s="53">
        <f t="shared" si="30"/>
        <v>464</v>
      </c>
      <c r="Y45" s="53">
        <f t="shared" si="30"/>
        <v>0</v>
      </c>
      <c r="Z45" s="53">
        <f t="shared" si="30"/>
        <v>396</v>
      </c>
      <c r="AA45" s="53">
        <f t="shared" si="30"/>
        <v>0</v>
      </c>
      <c r="AB45" s="53">
        <f t="shared" si="30"/>
        <v>274</v>
      </c>
      <c r="AC45" s="53">
        <f t="shared" si="30"/>
        <v>0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</row>
    <row r="46" spans="1:49" s="2" customFormat="1" x14ac:dyDescent="0.2">
      <c r="A46" s="189" t="s">
        <v>204</v>
      </c>
      <c r="B46" s="190" t="s">
        <v>27</v>
      </c>
      <c r="C46" s="191">
        <f>C47+C48+C49+C50+C51+C52+C53+C54+C55+C56+C57+C58+C59</f>
        <v>474</v>
      </c>
      <c r="D46" s="192">
        <f t="shared" ref="D46:E46" si="32">D47+D48+D49+D50+D51+D52+D53+D54+D55+D56+D57+D58+D59</f>
        <v>416</v>
      </c>
      <c r="E46" s="145">
        <f t="shared" si="32"/>
        <v>316</v>
      </c>
      <c r="F46" s="193">
        <f>F47+F48+F49+F50+F51+F52+F53+F54+F55+F56+F57+F58+F59</f>
        <v>280</v>
      </c>
      <c r="G46" s="194"/>
      <c r="H46" s="195"/>
      <c r="I46" s="195"/>
      <c r="J46" s="196">
        <f t="shared" ref="J46:AB46" si="33">J47+J48+J49+J50+J51+J52+J53+J54+J55+J56+J57+J58+J59</f>
        <v>890</v>
      </c>
      <c r="K46" s="196">
        <f t="shared" si="33"/>
        <v>180</v>
      </c>
      <c r="L46" s="196">
        <f t="shared" si="33"/>
        <v>596</v>
      </c>
      <c r="M46" s="196">
        <f t="shared" si="33"/>
        <v>218</v>
      </c>
      <c r="N46" s="196">
        <f t="shared" si="33"/>
        <v>378</v>
      </c>
      <c r="O46" s="196">
        <f t="shared" si="33"/>
        <v>32</v>
      </c>
      <c r="P46" s="196">
        <f t="shared" si="33"/>
        <v>82</v>
      </c>
      <c r="Q46" s="196">
        <f t="shared" si="33"/>
        <v>0</v>
      </c>
      <c r="R46" s="196">
        <f t="shared" ref="R46" si="34">R47+R48+R49+R50+R51+R52+R53+R54+R55+R56+R57+R58+R59</f>
        <v>0</v>
      </c>
      <c r="S46" s="196">
        <v>0</v>
      </c>
      <c r="T46" s="196">
        <f t="shared" ref="T46" si="35">T47+T48+T49+T50+T51+T52+T53+T54+T55+T56+T57+T58+T59</f>
        <v>0</v>
      </c>
      <c r="U46" s="196">
        <v>0</v>
      </c>
      <c r="V46" s="196">
        <f t="shared" si="33"/>
        <v>142</v>
      </c>
      <c r="W46" s="196">
        <v>0</v>
      </c>
      <c r="X46" s="196">
        <f t="shared" si="33"/>
        <v>220</v>
      </c>
      <c r="Y46" s="196">
        <v>0</v>
      </c>
      <c r="Z46" s="196">
        <f t="shared" si="33"/>
        <v>152</v>
      </c>
      <c r="AA46" s="196">
        <v>0</v>
      </c>
      <c r="AB46" s="196">
        <f t="shared" si="33"/>
        <v>82</v>
      </c>
      <c r="AC46" s="196">
        <v>0</v>
      </c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32"/>
      <c r="AW46" s="32"/>
    </row>
    <row r="47" spans="1:49" s="2" customFormat="1" x14ac:dyDescent="0.2">
      <c r="A47" s="7" t="s">
        <v>28</v>
      </c>
      <c r="B47" s="108" t="s">
        <v>275</v>
      </c>
      <c r="C47" s="176">
        <v>56</v>
      </c>
      <c r="D47" s="102"/>
      <c r="E47" s="103">
        <v>36</v>
      </c>
      <c r="F47" s="170"/>
      <c r="G47" s="177"/>
      <c r="H47" s="3"/>
      <c r="I47" s="3">
        <v>3</v>
      </c>
      <c r="J47" s="8">
        <f t="shared" ref="J47:J53" si="36">K47+L47+O47+P47+Q47</f>
        <v>56</v>
      </c>
      <c r="K47" s="8">
        <v>12</v>
      </c>
      <c r="L47" s="8">
        <f>M47+N47</f>
        <v>36</v>
      </c>
      <c r="M47" s="3">
        <v>16</v>
      </c>
      <c r="N47" s="8">
        <v>20</v>
      </c>
      <c r="O47" s="3">
        <v>4</v>
      </c>
      <c r="P47" s="3">
        <v>4</v>
      </c>
      <c r="Q47" s="3"/>
      <c r="R47" s="8"/>
      <c r="S47" s="3"/>
      <c r="T47" s="8"/>
      <c r="U47" s="3"/>
      <c r="V47" s="8">
        <f>L47</f>
        <v>36</v>
      </c>
      <c r="W47" s="3" t="s">
        <v>208</v>
      </c>
      <c r="X47" s="8"/>
      <c r="Y47" s="3"/>
      <c r="Z47" s="3"/>
      <c r="AA47" s="3"/>
      <c r="AB47" s="8"/>
      <c r="AC47" s="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32"/>
      <c r="AW47" s="32"/>
    </row>
    <row r="48" spans="1:49" s="2" customFormat="1" x14ac:dyDescent="0.2">
      <c r="A48" s="7" t="s">
        <v>29</v>
      </c>
      <c r="B48" s="108" t="s">
        <v>276</v>
      </c>
      <c r="C48" s="176">
        <v>56</v>
      </c>
      <c r="D48" s="102"/>
      <c r="E48" s="103">
        <v>36</v>
      </c>
      <c r="F48" s="170"/>
      <c r="G48" s="177">
        <v>3</v>
      </c>
      <c r="H48" s="3"/>
      <c r="I48" s="3"/>
      <c r="J48" s="8">
        <f t="shared" si="36"/>
        <v>56</v>
      </c>
      <c r="K48" s="8">
        <v>14</v>
      </c>
      <c r="L48" s="8">
        <f t="shared" ref="L48:L59" si="37">M48+N48</f>
        <v>36</v>
      </c>
      <c r="M48" s="3">
        <v>16</v>
      </c>
      <c r="N48" s="8">
        <v>20</v>
      </c>
      <c r="O48" s="3">
        <v>2</v>
      </c>
      <c r="P48" s="3">
        <v>4</v>
      </c>
      <c r="Q48" s="3"/>
      <c r="R48" s="8"/>
      <c r="S48" s="3"/>
      <c r="T48" s="3"/>
      <c r="U48" s="3"/>
      <c r="V48" s="8">
        <f>L48</f>
        <v>36</v>
      </c>
      <c r="W48" s="3" t="s">
        <v>200</v>
      </c>
      <c r="X48" s="3"/>
      <c r="Y48" s="3"/>
      <c r="Z48" s="8"/>
      <c r="AA48" s="3"/>
      <c r="AB48" s="8"/>
      <c r="AC48" s="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32"/>
      <c r="AW48" s="32"/>
    </row>
    <row r="49" spans="1:51" s="2" customFormat="1" x14ac:dyDescent="0.2">
      <c r="A49" s="7" t="s">
        <v>30</v>
      </c>
      <c r="B49" s="108" t="s">
        <v>259</v>
      </c>
      <c r="C49" s="176">
        <v>56</v>
      </c>
      <c r="D49" s="102">
        <v>30</v>
      </c>
      <c r="E49" s="103">
        <v>36</v>
      </c>
      <c r="F49" s="170">
        <v>20</v>
      </c>
      <c r="G49" s="177"/>
      <c r="H49" s="3"/>
      <c r="I49" s="3">
        <v>5</v>
      </c>
      <c r="J49" s="8">
        <f t="shared" si="36"/>
        <v>86</v>
      </c>
      <c r="K49" s="8">
        <v>20</v>
      </c>
      <c r="L49" s="8">
        <f t="shared" si="37"/>
        <v>56</v>
      </c>
      <c r="M49" s="3">
        <v>20</v>
      </c>
      <c r="N49" s="8">
        <v>36</v>
      </c>
      <c r="O49" s="3">
        <v>4</v>
      </c>
      <c r="P49" s="3">
        <v>6</v>
      </c>
      <c r="Q49" s="3"/>
      <c r="R49" s="8"/>
      <c r="S49" s="3"/>
      <c r="T49" s="42"/>
      <c r="U49" s="42"/>
      <c r="V49" s="8"/>
      <c r="W49" s="3"/>
      <c r="X49" s="42"/>
      <c r="Y49" s="42"/>
      <c r="Z49" s="8">
        <f>L49</f>
        <v>56</v>
      </c>
      <c r="AA49" s="3" t="s">
        <v>208</v>
      </c>
      <c r="AB49" s="8"/>
      <c r="AC49" s="3"/>
      <c r="AD49" s="13"/>
      <c r="AE49" s="13"/>
      <c r="AF49" s="13"/>
      <c r="AG49" s="35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32"/>
      <c r="AW49" s="32"/>
    </row>
    <row r="50" spans="1:51" s="2" customFormat="1" x14ac:dyDescent="0.2">
      <c r="A50" s="7" t="s">
        <v>31</v>
      </c>
      <c r="B50" s="108" t="s">
        <v>277</v>
      </c>
      <c r="C50" s="176">
        <v>56</v>
      </c>
      <c r="D50" s="102">
        <v>30</v>
      </c>
      <c r="E50" s="103">
        <v>34</v>
      </c>
      <c r="F50" s="170">
        <v>22</v>
      </c>
      <c r="G50" s="177">
        <v>4</v>
      </c>
      <c r="H50" s="3"/>
      <c r="I50" s="12"/>
      <c r="J50" s="8">
        <f t="shared" si="36"/>
        <v>86</v>
      </c>
      <c r="K50" s="8">
        <v>22</v>
      </c>
      <c r="L50" s="8">
        <f t="shared" si="37"/>
        <v>56</v>
      </c>
      <c r="M50" s="3">
        <v>20</v>
      </c>
      <c r="N50" s="8">
        <v>36</v>
      </c>
      <c r="O50" s="3">
        <v>2</v>
      </c>
      <c r="P50" s="3">
        <v>6</v>
      </c>
      <c r="Q50" s="3"/>
      <c r="R50" s="3"/>
      <c r="S50" s="3"/>
      <c r="T50" s="8"/>
      <c r="U50" s="3"/>
      <c r="V50" s="3"/>
      <c r="W50" s="3"/>
      <c r="X50" s="8">
        <f>L50</f>
        <v>56</v>
      </c>
      <c r="Y50" s="3" t="s">
        <v>200</v>
      </c>
      <c r="Z50" s="8"/>
      <c r="AA50" s="3"/>
      <c r="AB50" s="8"/>
      <c r="AC50" s="3"/>
      <c r="AD50" s="13"/>
      <c r="AE50" s="13"/>
      <c r="AF50" s="13"/>
      <c r="AG50" s="13"/>
      <c r="AH50" s="13"/>
      <c r="AI50" s="13"/>
      <c r="AJ50" s="13"/>
      <c r="AK50" s="13"/>
      <c r="AL50" s="13"/>
      <c r="AM50" s="35"/>
      <c r="AN50" s="13"/>
      <c r="AO50" s="13"/>
      <c r="AP50" s="13"/>
      <c r="AQ50" s="13"/>
      <c r="AR50" s="13"/>
      <c r="AS50" s="13"/>
      <c r="AT50" s="13"/>
      <c r="AU50" s="13"/>
      <c r="AV50" s="32"/>
      <c r="AW50" s="32"/>
    </row>
    <row r="51" spans="1:51" s="2" customFormat="1" x14ac:dyDescent="0.2">
      <c r="A51" s="7" t="s">
        <v>32</v>
      </c>
      <c r="B51" s="108" t="s">
        <v>278</v>
      </c>
      <c r="C51" s="176">
        <v>58</v>
      </c>
      <c r="D51" s="102">
        <v>30</v>
      </c>
      <c r="E51" s="103">
        <v>36</v>
      </c>
      <c r="F51" s="170">
        <v>10</v>
      </c>
      <c r="G51" s="177">
        <v>6</v>
      </c>
      <c r="H51" s="3"/>
      <c r="I51" s="3"/>
      <c r="J51" s="8">
        <f t="shared" si="36"/>
        <v>88</v>
      </c>
      <c r="K51" s="8">
        <v>30</v>
      </c>
      <c r="L51" s="8">
        <f t="shared" si="37"/>
        <v>46</v>
      </c>
      <c r="M51" s="3">
        <v>10</v>
      </c>
      <c r="N51" s="8">
        <v>36</v>
      </c>
      <c r="O51" s="3">
        <v>2</v>
      </c>
      <c r="P51" s="3">
        <v>10</v>
      </c>
      <c r="Q51" s="3"/>
      <c r="R51" s="3"/>
      <c r="S51" s="3"/>
      <c r="T51" s="8"/>
      <c r="U51" s="3"/>
      <c r="V51" s="3"/>
      <c r="W51" s="3"/>
      <c r="X51" s="8"/>
      <c r="Y51" s="3"/>
      <c r="Z51" s="3"/>
      <c r="AA51" s="3"/>
      <c r="AB51" s="8">
        <f>L51</f>
        <v>46</v>
      </c>
      <c r="AC51" s="3" t="s">
        <v>200</v>
      </c>
      <c r="AD51" s="13"/>
      <c r="AE51" s="13"/>
      <c r="AF51" s="13"/>
      <c r="AG51" s="35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32"/>
      <c r="AW51" s="32"/>
    </row>
    <row r="52" spans="1:51" s="2" customFormat="1" x14ac:dyDescent="0.2">
      <c r="A52" s="7" t="s">
        <v>33</v>
      </c>
      <c r="B52" s="108" t="s">
        <v>279</v>
      </c>
      <c r="C52" s="176">
        <v>56</v>
      </c>
      <c r="D52" s="102"/>
      <c r="E52" s="103">
        <v>34</v>
      </c>
      <c r="F52" s="170"/>
      <c r="G52" s="177">
        <v>3</v>
      </c>
      <c r="H52" s="3"/>
      <c r="I52" s="3"/>
      <c r="J52" s="8">
        <f t="shared" si="36"/>
        <v>56</v>
      </c>
      <c r="K52" s="8">
        <v>14</v>
      </c>
      <c r="L52" s="8">
        <f t="shared" si="37"/>
        <v>34</v>
      </c>
      <c r="M52" s="3">
        <v>10</v>
      </c>
      <c r="N52" s="8">
        <v>24</v>
      </c>
      <c r="O52" s="3">
        <v>2</v>
      </c>
      <c r="P52" s="3">
        <v>6</v>
      </c>
      <c r="Q52" s="3"/>
      <c r="R52" s="8"/>
      <c r="S52" s="3"/>
      <c r="T52" s="8"/>
      <c r="U52" s="3"/>
      <c r="V52" s="8">
        <f>L52</f>
        <v>34</v>
      </c>
      <c r="W52" s="3" t="s">
        <v>200</v>
      </c>
      <c r="X52" s="8"/>
      <c r="Y52" s="3"/>
      <c r="Z52" s="3"/>
      <c r="AA52" s="3"/>
      <c r="AB52" s="8"/>
      <c r="AC52" s="3"/>
      <c r="AD52" s="13"/>
      <c r="AE52" s="13"/>
      <c r="AF52" s="13"/>
      <c r="AG52" s="35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2"/>
      <c r="AW52" s="32"/>
    </row>
    <row r="53" spans="1:51" s="2" customFormat="1" x14ac:dyDescent="0.2">
      <c r="A53" s="7" t="s">
        <v>34</v>
      </c>
      <c r="B53" s="108" t="s">
        <v>280</v>
      </c>
      <c r="C53" s="176">
        <v>56</v>
      </c>
      <c r="D53" s="102"/>
      <c r="E53" s="103">
        <v>36</v>
      </c>
      <c r="F53" s="170"/>
      <c r="G53" s="178">
        <v>3</v>
      </c>
      <c r="H53" s="3"/>
      <c r="I53" s="3"/>
      <c r="J53" s="8">
        <f t="shared" si="36"/>
        <v>56</v>
      </c>
      <c r="K53" s="8">
        <v>10</v>
      </c>
      <c r="L53" s="8">
        <f t="shared" si="37"/>
        <v>36</v>
      </c>
      <c r="M53" s="3">
        <v>10</v>
      </c>
      <c r="N53" s="8">
        <v>26</v>
      </c>
      <c r="O53" s="3">
        <v>2</v>
      </c>
      <c r="P53" s="3">
        <v>8</v>
      </c>
      <c r="Q53" s="3"/>
      <c r="R53" s="8"/>
      <c r="S53" s="3"/>
      <c r="T53" s="3"/>
      <c r="U53" s="3"/>
      <c r="V53" s="8">
        <f>L53</f>
        <v>36</v>
      </c>
      <c r="W53" s="3" t="s">
        <v>200</v>
      </c>
      <c r="X53" s="3"/>
      <c r="Y53" s="3"/>
      <c r="Z53" s="42"/>
      <c r="AA53" s="42"/>
      <c r="AB53" s="8"/>
      <c r="AC53" s="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32"/>
      <c r="AW53" s="32"/>
    </row>
    <row r="54" spans="1:51" s="2" customFormat="1" x14ac:dyDescent="0.2">
      <c r="A54" s="7" t="s">
        <v>35</v>
      </c>
      <c r="B54" s="108" t="s">
        <v>246</v>
      </c>
      <c r="C54" s="176">
        <v>80</v>
      </c>
      <c r="D54" s="102"/>
      <c r="E54" s="103">
        <v>68</v>
      </c>
      <c r="F54" s="170"/>
      <c r="G54" s="177">
        <v>4</v>
      </c>
      <c r="H54" s="3"/>
      <c r="I54" s="3"/>
      <c r="J54" s="8">
        <f>K54+L54+O54+P54+Q54</f>
        <v>80</v>
      </c>
      <c r="K54" s="8">
        <v>2</v>
      </c>
      <c r="L54" s="8">
        <f t="shared" si="37"/>
        <v>68</v>
      </c>
      <c r="M54" s="3">
        <v>20</v>
      </c>
      <c r="N54" s="8">
        <v>48</v>
      </c>
      <c r="O54" s="3">
        <v>2</v>
      </c>
      <c r="P54" s="3">
        <v>8</v>
      </c>
      <c r="Q54" s="3"/>
      <c r="R54" s="3"/>
      <c r="S54" s="3"/>
      <c r="T54" s="8"/>
      <c r="U54" s="3"/>
      <c r="V54" s="3"/>
      <c r="W54" s="3"/>
      <c r="X54" s="8">
        <f>L54</f>
        <v>68</v>
      </c>
      <c r="Y54" s="3" t="s">
        <v>200</v>
      </c>
      <c r="Z54" s="3"/>
      <c r="AA54" s="3"/>
      <c r="AB54" s="8"/>
      <c r="AC54" s="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32"/>
      <c r="AW54" s="32"/>
    </row>
    <row r="55" spans="1:51" s="2" customFormat="1" x14ac:dyDescent="0.2">
      <c r="A55" s="7" t="s">
        <v>36</v>
      </c>
      <c r="B55" s="108" t="s">
        <v>304</v>
      </c>
      <c r="C55" s="176"/>
      <c r="D55" s="102">
        <v>68</v>
      </c>
      <c r="E55" s="103"/>
      <c r="F55" s="170">
        <v>48</v>
      </c>
      <c r="G55" s="118"/>
      <c r="H55" s="3">
        <v>4</v>
      </c>
      <c r="I55" s="3"/>
      <c r="J55" s="8">
        <f t="shared" ref="J55:J59" si="38">K55+L55+O55+P55+Q55</f>
        <v>68</v>
      </c>
      <c r="K55" s="8">
        <v>12</v>
      </c>
      <c r="L55" s="8">
        <f t="shared" si="37"/>
        <v>48</v>
      </c>
      <c r="M55" s="3">
        <v>20</v>
      </c>
      <c r="N55" s="8">
        <v>28</v>
      </c>
      <c r="O55" s="3">
        <v>2</v>
      </c>
      <c r="P55" s="3">
        <v>6</v>
      </c>
      <c r="Q55" s="3"/>
      <c r="R55" s="3"/>
      <c r="S55" s="3"/>
      <c r="T55" s="8"/>
      <c r="U55" s="3"/>
      <c r="V55" s="3"/>
      <c r="W55" s="3"/>
      <c r="X55" s="8">
        <f>L55</f>
        <v>48</v>
      </c>
      <c r="Y55" s="3" t="s">
        <v>209</v>
      </c>
      <c r="Z55" s="3"/>
      <c r="AA55" s="3"/>
      <c r="AB55" s="8"/>
      <c r="AC55" s="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35"/>
      <c r="AT55" s="13"/>
      <c r="AU55" s="13"/>
      <c r="AV55" s="32"/>
      <c r="AW55" s="32"/>
    </row>
    <row r="56" spans="1:51" s="2" customFormat="1" x14ac:dyDescent="0.2">
      <c r="A56" s="7" t="s">
        <v>37</v>
      </c>
      <c r="B56" s="108" t="s">
        <v>39</v>
      </c>
      <c r="C56" s="176"/>
      <c r="D56" s="102">
        <v>54</v>
      </c>
      <c r="E56" s="103"/>
      <c r="F56" s="170">
        <v>36</v>
      </c>
      <c r="G56" s="177">
        <v>6</v>
      </c>
      <c r="H56" s="3"/>
      <c r="I56" s="3"/>
      <c r="J56" s="8">
        <f t="shared" ref="J56" si="39">K56+L56+O56+P56+Q56</f>
        <v>54</v>
      </c>
      <c r="K56" s="8">
        <v>10</v>
      </c>
      <c r="L56" s="8">
        <f t="shared" ref="L56" si="40">M56+N56</f>
        <v>36</v>
      </c>
      <c r="M56" s="3">
        <v>16</v>
      </c>
      <c r="N56" s="8">
        <v>20</v>
      </c>
      <c r="O56" s="3">
        <v>2</v>
      </c>
      <c r="P56" s="3">
        <v>6</v>
      </c>
      <c r="Q56" s="3"/>
      <c r="R56" s="3"/>
      <c r="S56" s="3"/>
      <c r="T56" s="8"/>
      <c r="U56" s="3"/>
      <c r="V56" s="3"/>
      <c r="W56" s="3"/>
      <c r="X56" s="8"/>
      <c r="Y56" s="3"/>
      <c r="Z56" s="3"/>
      <c r="AA56" s="3"/>
      <c r="AB56" s="8">
        <f>L56</f>
        <v>36</v>
      </c>
      <c r="AC56" s="3" t="s">
        <v>200</v>
      </c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35"/>
      <c r="AT56" s="13"/>
      <c r="AU56" s="13"/>
      <c r="AV56" s="32"/>
      <c r="AW56" s="32"/>
    </row>
    <row r="57" spans="1:51" s="2" customFormat="1" x14ac:dyDescent="0.2">
      <c r="A57" s="7" t="s">
        <v>37</v>
      </c>
      <c r="B57" s="108" t="s">
        <v>303</v>
      </c>
      <c r="C57" s="176"/>
      <c r="D57" s="102">
        <v>68</v>
      </c>
      <c r="E57" s="103"/>
      <c r="F57" s="170">
        <v>48</v>
      </c>
      <c r="G57" s="118"/>
      <c r="H57" s="3"/>
      <c r="I57" s="3">
        <v>4</v>
      </c>
      <c r="J57" s="8">
        <f t="shared" si="38"/>
        <v>68</v>
      </c>
      <c r="K57" s="8">
        <v>10</v>
      </c>
      <c r="L57" s="8">
        <f t="shared" si="37"/>
        <v>48</v>
      </c>
      <c r="M57" s="3">
        <v>20</v>
      </c>
      <c r="N57" s="8">
        <v>28</v>
      </c>
      <c r="O57" s="3">
        <v>4</v>
      </c>
      <c r="P57" s="3">
        <v>6</v>
      </c>
      <c r="Q57" s="3"/>
      <c r="R57" s="3"/>
      <c r="S57" s="3"/>
      <c r="T57" s="8"/>
      <c r="U57" s="3"/>
      <c r="V57" s="3"/>
      <c r="W57" s="3"/>
      <c r="X57" s="8">
        <f>L57</f>
        <v>48</v>
      </c>
      <c r="Y57" s="3" t="s">
        <v>208</v>
      </c>
      <c r="Z57" s="3"/>
      <c r="AA57" s="3"/>
      <c r="AB57" s="8"/>
      <c r="AC57" s="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35"/>
      <c r="AT57" s="13"/>
      <c r="AU57" s="13"/>
      <c r="AV57" s="32"/>
      <c r="AW57" s="32"/>
    </row>
    <row r="58" spans="1:51" s="2" customFormat="1" x14ac:dyDescent="0.2">
      <c r="A58" s="7" t="s">
        <v>38</v>
      </c>
      <c r="B58" s="108" t="s">
        <v>302</v>
      </c>
      <c r="C58" s="176"/>
      <c r="D58" s="102">
        <v>68</v>
      </c>
      <c r="E58" s="103"/>
      <c r="F58" s="170">
        <v>48</v>
      </c>
      <c r="G58" s="118"/>
      <c r="H58" s="3">
        <v>5</v>
      </c>
      <c r="I58" s="3"/>
      <c r="J58" s="8">
        <f t="shared" si="38"/>
        <v>68</v>
      </c>
      <c r="K58" s="8">
        <v>12</v>
      </c>
      <c r="L58" s="8">
        <f t="shared" si="37"/>
        <v>48</v>
      </c>
      <c r="M58" s="3">
        <v>20</v>
      </c>
      <c r="N58" s="8">
        <v>28</v>
      </c>
      <c r="O58" s="3">
        <v>2</v>
      </c>
      <c r="P58" s="3">
        <v>6</v>
      </c>
      <c r="Q58" s="3"/>
      <c r="R58" s="3"/>
      <c r="S58" s="3"/>
      <c r="T58" s="3"/>
      <c r="U58" s="3"/>
      <c r="V58" s="3"/>
      <c r="W58" s="3"/>
      <c r="X58" s="3"/>
      <c r="Y58" s="3"/>
      <c r="Z58" s="8">
        <f>L58</f>
        <v>48</v>
      </c>
      <c r="AA58" s="3" t="s">
        <v>209</v>
      </c>
      <c r="AB58" s="8"/>
      <c r="AC58" s="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35"/>
      <c r="AT58" s="13"/>
      <c r="AU58" s="13"/>
      <c r="AV58" s="32"/>
      <c r="AW58" s="32"/>
    </row>
    <row r="59" spans="1:51" s="2" customFormat="1" x14ac:dyDescent="0.2">
      <c r="A59" s="7" t="s">
        <v>40</v>
      </c>
      <c r="B59" s="108" t="s">
        <v>305</v>
      </c>
      <c r="C59" s="176"/>
      <c r="D59" s="102">
        <v>68</v>
      </c>
      <c r="E59" s="103"/>
      <c r="F59" s="170">
        <v>48</v>
      </c>
      <c r="G59" s="118">
        <v>5</v>
      </c>
      <c r="H59" s="3"/>
      <c r="I59" s="3"/>
      <c r="J59" s="8">
        <f t="shared" si="38"/>
        <v>68</v>
      </c>
      <c r="K59" s="8">
        <v>12</v>
      </c>
      <c r="L59" s="8">
        <f t="shared" si="37"/>
        <v>48</v>
      </c>
      <c r="M59" s="3">
        <v>20</v>
      </c>
      <c r="N59" s="8">
        <v>28</v>
      </c>
      <c r="O59" s="3">
        <v>2</v>
      </c>
      <c r="P59" s="3">
        <v>6</v>
      </c>
      <c r="Q59" s="3"/>
      <c r="R59" s="42"/>
      <c r="S59" s="42"/>
      <c r="T59" s="3"/>
      <c r="U59" s="3"/>
      <c r="V59" s="42"/>
      <c r="W59" s="42"/>
      <c r="X59" s="3"/>
      <c r="Y59" s="3"/>
      <c r="Z59" s="8">
        <f>L59</f>
        <v>48</v>
      </c>
      <c r="AA59" s="3" t="s">
        <v>200</v>
      </c>
      <c r="AB59" s="8"/>
      <c r="AC59" s="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32"/>
      <c r="AW59" s="32"/>
    </row>
    <row r="60" spans="1:51" s="2" customFormat="1" x14ac:dyDescent="0.2">
      <c r="A60" s="189" t="s">
        <v>41</v>
      </c>
      <c r="B60" s="190" t="s">
        <v>42</v>
      </c>
      <c r="C60" s="197">
        <f>C61+C68+C75+C81</f>
        <v>1002</v>
      </c>
      <c r="D60" s="195">
        <f t="shared" ref="D60:F60" si="41">D61+D68+D75+D81</f>
        <v>272</v>
      </c>
      <c r="E60" s="195">
        <f t="shared" si="41"/>
        <v>668</v>
      </c>
      <c r="F60" s="198">
        <f t="shared" si="41"/>
        <v>160</v>
      </c>
      <c r="G60" s="194"/>
      <c r="H60" s="195"/>
      <c r="I60" s="195"/>
      <c r="J60" s="196">
        <f t="shared" ref="J60:V60" si="42">J61+J68+J75+J81</f>
        <v>1274</v>
      </c>
      <c r="K60" s="196">
        <f t="shared" si="42"/>
        <v>338</v>
      </c>
      <c r="L60" s="196">
        <f t="shared" si="42"/>
        <v>828</v>
      </c>
      <c r="M60" s="196">
        <f t="shared" si="42"/>
        <v>344</v>
      </c>
      <c r="N60" s="196">
        <f t="shared" si="42"/>
        <v>484</v>
      </c>
      <c r="O60" s="196">
        <f t="shared" si="42"/>
        <v>26</v>
      </c>
      <c r="P60" s="196">
        <f t="shared" si="42"/>
        <v>52</v>
      </c>
      <c r="Q60" s="196">
        <f t="shared" si="42"/>
        <v>30</v>
      </c>
      <c r="R60" s="196">
        <f t="shared" ref="R60" si="43">R61+R68+R75+R81</f>
        <v>0</v>
      </c>
      <c r="S60" s="196">
        <v>0</v>
      </c>
      <c r="T60" s="196">
        <f>T61+T68+T75+T81</f>
        <v>0</v>
      </c>
      <c r="U60" s="196">
        <v>0</v>
      </c>
      <c r="V60" s="196">
        <f t="shared" si="42"/>
        <v>148</v>
      </c>
      <c r="W60" s="196">
        <v>0</v>
      </c>
      <c r="X60" s="196">
        <f>X61+X68+X75+X81</f>
        <v>244</v>
      </c>
      <c r="Y60" s="196">
        <v>0</v>
      </c>
      <c r="Z60" s="196">
        <f>Z61+Z68+Z75+Z81</f>
        <v>244</v>
      </c>
      <c r="AA60" s="196">
        <v>0</v>
      </c>
      <c r="AB60" s="196">
        <f t="shared" ref="AB60" si="44">AB61+AB68+AB75+AB81</f>
        <v>192</v>
      </c>
      <c r="AC60" s="196">
        <v>0</v>
      </c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32"/>
      <c r="AW60" s="32"/>
      <c r="AX60" s="32"/>
      <c r="AY60" s="32"/>
    </row>
    <row r="61" spans="1:51" x14ac:dyDescent="0.2">
      <c r="A61" s="57" t="s">
        <v>43</v>
      </c>
      <c r="B61" s="112" t="s">
        <v>281</v>
      </c>
      <c r="C61" s="130">
        <f>C62+C63+C64+C65</f>
        <v>304</v>
      </c>
      <c r="D61" s="58">
        <f t="shared" ref="D61:F61" si="45">D62+D63+D64+D65</f>
        <v>68</v>
      </c>
      <c r="E61" s="58">
        <f t="shared" si="45"/>
        <v>204</v>
      </c>
      <c r="F61" s="131">
        <f t="shared" si="45"/>
        <v>40</v>
      </c>
      <c r="G61" s="122"/>
      <c r="H61" s="58"/>
      <c r="I61" s="58">
        <v>4</v>
      </c>
      <c r="J61" s="59">
        <f>J62+J63+J64+J65</f>
        <v>372</v>
      </c>
      <c r="K61" s="59">
        <f t="shared" ref="K61:AC61" si="46">K62+K63+K64+K65</f>
        <v>94</v>
      </c>
      <c r="L61" s="59">
        <f t="shared" si="46"/>
        <v>244</v>
      </c>
      <c r="M61" s="59">
        <f t="shared" si="46"/>
        <v>102</v>
      </c>
      <c r="N61" s="59">
        <f t="shared" si="46"/>
        <v>142</v>
      </c>
      <c r="O61" s="59">
        <f t="shared" si="46"/>
        <v>8</v>
      </c>
      <c r="P61" s="59">
        <f t="shared" si="46"/>
        <v>16</v>
      </c>
      <c r="Q61" s="59">
        <f t="shared" si="46"/>
        <v>10</v>
      </c>
      <c r="R61" s="59">
        <f t="shared" ref="R61:T61" si="47">R62+R63+R64+R65</f>
        <v>0</v>
      </c>
      <c r="S61" s="59">
        <f t="shared" si="47"/>
        <v>0</v>
      </c>
      <c r="T61" s="59">
        <f t="shared" si="47"/>
        <v>0</v>
      </c>
      <c r="U61" s="59" t="s">
        <v>208</v>
      </c>
      <c r="V61" s="59">
        <f t="shared" si="46"/>
        <v>0</v>
      </c>
      <c r="W61" s="59">
        <f t="shared" si="46"/>
        <v>0</v>
      </c>
      <c r="X61" s="59">
        <f t="shared" si="46"/>
        <v>244</v>
      </c>
      <c r="Y61" s="59" t="s">
        <v>208</v>
      </c>
      <c r="Z61" s="59">
        <f t="shared" si="46"/>
        <v>0</v>
      </c>
      <c r="AA61" s="59">
        <f t="shared" si="46"/>
        <v>0</v>
      </c>
      <c r="AB61" s="59">
        <f t="shared" si="46"/>
        <v>0</v>
      </c>
      <c r="AC61" s="59">
        <f t="shared" si="46"/>
        <v>0</v>
      </c>
      <c r="AX61" s="9"/>
      <c r="AY61" s="9"/>
    </row>
    <row r="62" spans="1:51" s="2" customFormat="1" ht="24" x14ac:dyDescent="0.2">
      <c r="A62" s="7" t="s">
        <v>44</v>
      </c>
      <c r="B62" s="108" t="s">
        <v>282</v>
      </c>
      <c r="C62" s="157">
        <v>64</v>
      </c>
      <c r="D62" s="102"/>
      <c r="E62" s="102">
        <v>48</v>
      </c>
      <c r="F62" s="170"/>
      <c r="G62" s="177"/>
      <c r="H62" s="3">
        <v>4</v>
      </c>
      <c r="I62" s="3"/>
      <c r="J62" s="8">
        <f>K62+L62+O62+P62+Q62</f>
        <v>64</v>
      </c>
      <c r="K62" s="8">
        <v>10</v>
      </c>
      <c r="L62" s="8">
        <f>M62+N62</f>
        <v>48</v>
      </c>
      <c r="M62" s="3">
        <v>20</v>
      </c>
      <c r="N62" s="8">
        <v>28</v>
      </c>
      <c r="O62" s="3">
        <v>2</v>
      </c>
      <c r="P62" s="3">
        <v>4</v>
      </c>
      <c r="Q62" s="3"/>
      <c r="R62" s="3"/>
      <c r="S62" s="3"/>
      <c r="T62" s="8"/>
      <c r="U62" s="3"/>
      <c r="V62" s="3"/>
      <c r="W62" s="3"/>
      <c r="X62" s="8">
        <f t="shared" ref="X62:X65" si="48">L62</f>
        <v>48</v>
      </c>
      <c r="Y62" s="3" t="s">
        <v>209</v>
      </c>
      <c r="Z62" s="3"/>
      <c r="AA62" s="3"/>
      <c r="AB62" s="3"/>
      <c r="AC62" s="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32"/>
      <c r="AW62" s="32"/>
      <c r="AX62" s="32"/>
      <c r="AY62" s="32"/>
    </row>
    <row r="63" spans="1:51" s="2" customFormat="1" x14ac:dyDescent="0.2">
      <c r="A63" s="7" t="s">
        <v>45</v>
      </c>
      <c r="B63" s="108" t="s">
        <v>283</v>
      </c>
      <c r="C63" s="157">
        <v>80</v>
      </c>
      <c r="D63" s="102"/>
      <c r="E63" s="102">
        <v>52</v>
      </c>
      <c r="F63" s="170"/>
      <c r="G63" s="177"/>
      <c r="H63" s="3">
        <v>4</v>
      </c>
      <c r="I63" s="3"/>
      <c r="J63" s="8">
        <f>K63+L63+O63+P63+Q63</f>
        <v>80</v>
      </c>
      <c r="K63" s="8">
        <v>22</v>
      </c>
      <c r="L63" s="8">
        <f>M63+N63</f>
        <v>52</v>
      </c>
      <c r="M63" s="3">
        <v>22</v>
      </c>
      <c r="N63" s="8">
        <v>30</v>
      </c>
      <c r="O63" s="3">
        <v>2</v>
      </c>
      <c r="P63" s="3">
        <v>4</v>
      </c>
      <c r="Q63" s="3"/>
      <c r="R63" s="3"/>
      <c r="S63" s="3"/>
      <c r="T63" s="8"/>
      <c r="U63" s="3"/>
      <c r="V63" s="3"/>
      <c r="W63" s="3"/>
      <c r="X63" s="8">
        <f t="shared" si="48"/>
        <v>52</v>
      </c>
      <c r="Y63" s="3" t="s">
        <v>209</v>
      </c>
      <c r="Z63" s="8"/>
      <c r="AA63" s="3"/>
      <c r="AB63" s="3"/>
      <c r="AC63" s="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32"/>
      <c r="AW63" s="32"/>
      <c r="AX63" s="32"/>
      <c r="AY63" s="32"/>
    </row>
    <row r="64" spans="1:51" s="2" customFormat="1" x14ac:dyDescent="0.2">
      <c r="A64" s="7" t="s">
        <v>284</v>
      </c>
      <c r="B64" s="108" t="s">
        <v>286</v>
      </c>
      <c r="C64" s="157">
        <v>80</v>
      </c>
      <c r="D64" s="102">
        <v>34</v>
      </c>
      <c r="E64" s="102">
        <v>52</v>
      </c>
      <c r="F64" s="170">
        <v>20</v>
      </c>
      <c r="G64" s="177"/>
      <c r="H64" s="3">
        <v>4</v>
      </c>
      <c r="I64" s="3"/>
      <c r="J64" s="8">
        <f>K64+L64+O64+P64+Q64</f>
        <v>114</v>
      </c>
      <c r="K64" s="8">
        <v>36</v>
      </c>
      <c r="L64" s="8">
        <f>M64+N64</f>
        <v>72</v>
      </c>
      <c r="M64" s="3">
        <v>30</v>
      </c>
      <c r="N64" s="8">
        <v>42</v>
      </c>
      <c r="O64" s="3">
        <v>2</v>
      </c>
      <c r="P64" s="3">
        <v>4</v>
      </c>
      <c r="Q64" s="3"/>
      <c r="R64" s="3"/>
      <c r="S64" s="3"/>
      <c r="T64" s="8"/>
      <c r="U64" s="3"/>
      <c r="V64" s="3"/>
      <c r="W64" s="3"/>
      <c r="X64" s="8">
        <f t="shared" si="48"/>
        <v>72</v>
      </c>
      <c r="Y64" s="3" t="s">
        <v>209</v>
      </c>
      <c r="Z64" s="8"/>
      <c r="AA64" s="3"/>
      <c r="AB64" s="3"/>
      <c r="AC64" s="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32"/>
      <c r="AW64" s="32"/>
      <c r="AX64" s="32"/>
      <c r="AY64" s="32"/>
    </row>
    <row r="65" spans="1:51" s="2" customFormat="1" x14ac:dyDescent="0.2">
      <c r="A65" s="7" t="s">
        <v>285</v>
      </c>
      <c r="B65" s="108" t="s">
        <v>287</v>
      </c>
      <c r="C65" s="157">
        <v>80</v>
      </c>
      <c r="D65" s="102">
        <v>34</v>
      </c>
      <c r="E65" s="102">
        <v>52</v>
      </c>
      <c r="F65" s="170">
        <v>20</v>
      </c>
      <c r="G65" s="177"/>
      <c r="H65" s="3">
        <v>4</v>
      </c>
      <c r="I65" s="3"/>
      <c r="J65" s="8">
        <f>K65+L65+O65+P65+Q65</f>
        <v>114</v>
      </c>
      <c r="K65" s="8">
        <v>26</v>
      </c>
      <c r="L65" s="8">
        <f>M65+N65</f>
        <v>72</v>
      </c>
      <c r="M65" s="3">
        <v>30</v>
      </c>
      <c r="N65" s="8">
        <v>42</v>
      </c>
      <c r="O65" s="3">
        <v>2</v>
      </c>
      <c r="P65" s="3">
        <v>4</v>
      </c>
      <c r="Q65" s="3">
        <v>10</v>
      </c>
      <c r="R65" s="3"/>
      <c r="S65" s="3"/>
      <c r="T65" s="8"/>
      <c r="U65" s="3"/>
      <c r="V65" s="3"/>
      <c r="W65" s="3"/>
      <c r="X65" s="8">
        <f t="shared" si="48"/>
        <v>72</v>
      </c>
      <c r="Y65" s="3" t="s">
        <v>209</v>
      </c>
      <c r="Z65" s="8"/>
      <c r="AA65" s="3"/>
      <c r="AB65" s="3"/>
      <c r="AC65" s="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32"/>
      <c r="AW65" s="32"/>
      <c r="AX65" s="32"/>
      <c r="AY65" s="32"/>
    </row>
    <row r="66" spans="1:51" s="2" customFormat="1" x14ac:dyDescent="0.2">
      <c r="A66" s="7" t="s">
        <v>46</v>
      </c>
      <c r="B66" s="108" t="s">
        <v>47</v>
      </c>
      <c r="C66" s="157"/>
      <c r="D66" s="102"/>
      <c r="E66" s="102"/>
      <c r="F66" s="170"/>
      <c r="G66" s="118">
        <v>4</v>
      </c>
      <c r="H66" s="3"/>
      <c r="I66" s="3"/>
      <c r="J66" s="3">
        <v>36</v>
      </c>
      <c r="K66" s="3"/>
      <c r="L66" s="3">
        <v>36</v>
      </c>
      <c r="M66" s="283" t="s">
        <v>266</v>
      </c>
      <c r="N66" s="284"/>
      <c r="O66" s="3">
        <v>4</v>
      </c>
      <c r="P66" s="3"/>
      <c r="Q66" s="42"/>
      <c r="R66" s="3"/>
      <c r="S66" s="3"/>
      <c r="T66" s="3"/>
      <c r="U66" s="3"/>
      <c r="V66" s="3"/>
      <c r="W66" s="3"/>
      <c r="X66" s="3">
        <f>L66</f>
        <v>36</v>
      </c>
      <c r="Y66" s="3" t="s">
        <v>200</v>
      </c>
      <c r="Z66" s="3"/>
      <c r="AA66" s="3"/>
      <c r="AB66" s="3"/>
      <c r="AC66" s="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32"/>
      <c r="AW66" s="32"/>
      <c r="AX66" s="32"/>
      <c r="AY66" s="32"/>
    </row>
    <row r="67" spans="1:51" s="2" customFormat="1" ht="24" x14ac:dyDescent="0.2">
      <c r="A67" s="7" t="s">
        <v>48</v>
      </c>
      <c r="B67" s="108" t="s">
        <v>49</v>
      </c>
      <c r="C67" s="157"/>
      <c r="D67" s="102"/>
      <c r="E67" s="102"/>
      <c r="F67" s="170"/>
      <c r="G67" s="118">
        <v>4</v>
      </c>
      <c r="H67" s="3"/>
      <c r="I67" s="3"/>
      <c r="J67" s="3">
        <v>108</v>
      </c>
      <c r="K67" s="3"/>
      <c r="L67" s="3">
        <v>108</v>
      </c>
      <c r="M67" s="283" t="s">
        <v>267</v>
      </c>
      <c r="N67" s="284"/>
      <c r="O67" s="3">
        <v>4</v>
      </c>
      <c r="P67" s="3"/>
      <c r="Q67" s="42"/>
      <c r="R67" s="3"/>
      <c r="S67" s="3"/>
      <c r="T67" s="3"/>
      <c r="U67" s="3"/>
      <c r="V67" s="3"/>
      <c r="W67" s="3"/>
      <c r="X67" s="3">
        <f>L67</f>
        <v>108</v>
      </c>
      <c r="Y67" s="3" t="s">
        <v>200</v>
      </c>
      <c r="Z67" s="3"/>
      <c r="AA67" s="3"/>
      <c r="AB67" s="3"/>
      <c r="AC67" s="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32"/>
      <c r="AW67" s="32"/>
      <c r="AX67" s="32"/>
      <c r="AY67" s="32"/>
    </row>
    <row r="68" spans="1:51" x14ac:dyDescent="0.2">
      <c r="A68" s="57" t="s">
        <v>50</v>
      </c>
      <c r="B68" s="112" t="s">
        <v>288</v>
      </c>
      <c r="C68" s="130">
        <f>SUM(C69:C72)</f>
        <v>304</v>
      </c>
      <c r="D68" s="58">
        <f t="shared" ref="D68:F68" si="49">SUM(D69:D72)</f>
        <v>68</v>
      </c>
      <c r="E68" s="58">
        <f t="shared" si="49"/>
        <v>204</v>
      </c>
      <c r="F68" s="131">
        <f t="shared" si="49"/>
        <v>40</v>
      </c>
      <c r="G68" s="122"/>
      <c r="H68" s="58"/>
      <c r="I68" s="58">
        <v>5</v>
      </c>
      <c r="J68" s="58">
        <f>SUM(J69:J72)</f>
        <v>372</v>
      </c>
      <c r="K68" s="58">
        <f t="shared" ref="K68:AC68" si="50">SUM(K69:K72)</f>
        <v>94</v>
      </c>
      <c r="L68" s="58">
        <f>SUM(L69:L72)</f>
        <v>244</v>
      </c>
      <c r="M68" s="58">
        <f t="shared" si="50"/>
        <v>102</v>
      </c>
      <c r="N68" s="58">
        <f t="shared" si="50"/>
        <v>142</v>
      </c>
      <c r="O68" s="58">
        <f>SUM(O69:O72)</f>
        <v>8</v>
      </c>
      <c r="P68" s="58">
        <f t="shared" si="50"/>
        <v>16</v>
      </c>
      <c r="Q68" s="58">
        <f t="shared" si="50"/>
        <v>10</v>
      </c>
      <c r="R68" s="58">
        <f t="shared" ref="R68" si="51">SUM(R69:R72)</f>
        <v>0</v>
      </c>
      <c r="S68" s="58">
        <v>0</v>
      </c>
      <c r="T68" s="58">
        <f t="shared" ref="T68:U68" si="52">SUM(T69:T72)</f>
        <v>0</v>
      </c>
      <c r="U68" s="58">
        <f t="shared" si="52"/>
        <v>0</v>
      </c>
      <c r="V68" s="58">
        <f t="shared" si="50"/>
        <v>0</v>
      </c>
      <c r="W68" s="58">
        <v>0</v>
      </c>
      <c r="X68" s="58">
        <f t="shared" si="50"/>
        <v>0</v>
      </c>
      <c r="Y68" s="58">
        <f t="shared" si="50"/>
        <v>0</v>
      </c>
      <c r="Z68" s="58">
        <f t="shared" si="50"/>
        <v>244</v>
      </c>
      <c r="AA68" s="58" t="s">
        <v>208</v>
      </c>
      <c r="AB68" s="58">
        <f t="shared" si="50"/>
        <v>0</v>
      </c>
      <c r="AC68" s="58">
        <f t="shared" si="50"/>
        <v>0</v>
      </c>
      <c r="AX68" s="9"/>
      <c r="AY68" s="9"/>
    </row>
    <row r="69" spans="1:51" s="2" customFormat="1" ht="24" x14ac:dyDescent="0.2">
      <c r="A69" s="7" t="s">
        <v>51</v>
      </c>
      <c r="B69" s="108" t="s">
        <v>289</v>
      </c>
      <c r="C69" s="157">
        <v>64</v>
      </c>
      <c r="D69" s="102"/>
      <c r="E69" s="102">
        <v>48</v>
      </c>
      <c r="F69" s="170"/>
      <c r="G69" s="177"/>
      <c r="H69" s="3">
        <v>5</v>
      </c>
      <c r="I69" s="3"/>
      <c r="J69" s="3">
        <f>K69+L69+O69+P69+Q69</f>
        <v>64</v>
      </c>
      <c r="K69" s="3">
        <v>10</v>
      </c>
      <c r="L69" s="3">
        <f>M69+N69</f>
        <v>48</v>
      </c>
      <c r="M69" s="3">
        <v>20</v>
      </c>
      <c r="N69" s="3">
        <v>28</v>
      </c>
      <c r="O69" s="3">
        <v>2</v>
      </c>
      <c r="P69" s="3">
        <v>4</v>
      </c>
      <c r="Q69" s="3"/>
      <c r="R69" s="3"/>
      <c r="S69" s="3"/>
      <c r="T69" s="3"/>
      <c r="U69" s="3"/>
      <c r="V69" s="3"/>
      <c r="W69" s="3"/>
      <c r="X69" s="3"/>
      <c r="Y69" s="3"/>
      <c r="Z69" s="3">
        <f>L69</f>
        <v>48</v>
      </c>
      <c r="AA69" s="3" t="s">
        <v>209</v>
      </c>
      <c r="AB69" s="3"/>
      <c r="AC69" s="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32"/>
      <c r="AW69" s="32"/>
      <c r="AX69" s="32"/>
      <c r="AY69" s="32"/>
    </row>
    <row r="70" spans="1:51" s="2" customFormat="1" x14ac:dyDescent="0.2">
      <c r="A70" s="7" t="s">
        <v>247</v>
      </c>
      <c r="B70" s="108" t="s">
        <v>290</v>
      </c>
      <c r="C70" s="157">
        <v>80</v>
      </c>
      <c r="D70" s="102"/>
      <c r="E70" s="102">
        <v>52</v>
      </c>
      <c r="F70" s="170"/>
      <c r="G70" s="177"/>
      <c r="H70" s="3">
        <v>5</v>
      </c>
      <c r="I70" s="3"/>
      <c r="J70" s="3">
        <f>K70+L70+O70+P70+Q70</f>
        <v>80</v>
      </c>
      <c r="K70" s="3">
        <v>22</v>
      </c>
      <c r="L70" s="3">
        <f>M70+N70</f>
        <v>52</v>
      </c>
      <c r="M70" s="3">
        <v>22</v>
      </c>
      <c r="N70" s="3">
        <v>30</v>
      </c>
      <c r="O70" s="3">
        <v>2</v>
      </c>
      <c r="P70" s="3">
        <v>4</v>
      </c>
      <c r="Q70" s="3"/>
      <c r="R70" s="3"/>
      <c r="S70" s="3"/>
      <c r="T70" s="3"/>
      <c r="U70" s="3"/>
      <c r="V70" s="3"/>
      <c r="W70" s="3"/>
      <c r="X70" s="3"/>
      <c r="Y70" s="3"/>
      <c r="Z70" s="3">
        <f t="shared" ref="Z70:Z74" si="53">L70</f>
        <v>52</v>
      </c>
      <c r="AA70" s="3" t="s">
        <v>209</v>
      </c>
      <c r="AB70" s="3"/>
      <c r="AC70" s="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32"/>
      <c r="AW70" s="32"/>
      <c r="AX70" s="32"/>
      <c r="AY70" s="32"/>
    </row>
    <row r="71" spans="1:51" s="2" customFormat="1" x14ac:dyDescent="0.2">
      <c r="A71" s="7" t="s">
        <v>248</v>
      </c>
      <c r="B71" s="108" t="s">
        <v>291</v>
      </c>
      <c r="C71" s="157">
        <v>80</v>
      </c>
      <c r="D71" s="102">
        <v>34</v>
      </c>
      <c r="E71" s="102">
        <v>52</v>
      </c>
      <c r="F71" s="170">
        <v>20</v>
      </c>
      <c r="G71" s="177"/>
      <c r="H71" s="3">
        <v>5</v>
      </c>
      <c r="I71" s="3"/>
      <c r="J71" s="3">
        <f>K71+L71+O71+P71+Q71</f>
        <v>114</v>
      </c>
      <c r="K71" s="3">
        <v>36</v>
      </c>
      <c r="L71" s="3">
        <f>M71+N71</f>
        <v>72</v>
      </c>
      <c r="M71" s="3">
        <v>30</v>
      </c>
      <c r="N71" s="3">
        <v>42</v>
      </c>
      <c r="O71" s="3">
        <v>2</v>
      </c>
      <c r="P71" s="3">
        <v>4</v>
      </c>
      <c r="Q71" s="3"/>
      <c r="R71" s="3"/>
      <c r="S71" s="3"/>
      <c r="T71" s="3"/>
      <c r="U71" s="3"/>
      <c r="V71" s="3"/>
      <c r="W71" s="3"/>
      <c r="X71" s="3"/>
      <c r="Y71" s="3"/>
      <c r="Z71" s="3">
        <f t="shared" si="53"/>
        <v>72</v>
      </c>
      <c r="AA71" s="3" t="s">
        <v>209</v>
      </c>
      <c r="AB71" s="3"/>
      <c r="AC71" s="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32"/>
      <c r="AW71" s="32"/>
      <c r="AX71" s="32"/>
      <c r="AY71" s="32"/>
    </row>
    <row r="72" spans="1:51" s="2" customFormat="1" x14ac:dyDescent="0.2">
      <c r="A72" s="7" t="s">
        <v>249</v>
      </c>
      <c r="B72" s="108" t="s">
        <v>292</v>
      </c>
      <c r="C72" s="157">
        <v>80</v>
      </c>
      <c r="D72" s="102">
        <v>34</v>
      </c>
      <c r="E72" s="102">
        <v>52</v>
      </c>
      <c r="F72" s="170">
        <v>20</v>
      </c>
      <c r="G72" s="177"/>
      <c r="H72" s="3">
        <v>5</v>
      </c>
      <c r="I72" s="3"/>
      <c r="J72" s="3">
        <f>K72+L72+O72+P72+Q72</f>
        <v>114</v>
      </c>
      <c r="K72" s="3">
        <v>26</v>
      </c>
      <c r="L72" s="3">
        <f>M72+N72</f>
        <v>72</v>
      </c>
      <c r="M72" s="3">
        <v>30</v>
      </c>
      <c r="N72" s="3">
        <v>42</v>
      </c>
      <c r="O72" s="3">
        <v>2</v>
      </c>
      <c r="P72" s="3">
        <v>4</v>
      </c>
      <c r="Q72" s="3">
        <v>10</v>
      </c>
      <c r="R72" s="3"/>
      <c r="S72" s="3"/>
      <c r="T72" s="3"/>
      <c r="U72" s="3"/>
      <c r="V72" s="3"/>
      <c r="W72" s="3"/>
      <c r="X72" s="3"/>
      <c r="Y72" s="3"/>
      <c r="Z72" s="3">
        <f t="shared" si="53"/>
        <v>72</v>
      </c>
      <c r="AA72" s="3" t="s">
        <v>209</v>
      </c>
      <c r="AB72" s="3"/>
      <c r="AC72" s="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32"/>
      <c r="AW72" s="32"/>
      <c r="AX72" s="32"/>
      <c r="AY72" s="32"/>
    </row>
    <row r="73" spans="1:51" s="2" customFormat="1" x14ac:dyDescent="0.2">
      <c r="A73" s="7" t="s">
        <v>52</v>
      </c>
      <c r="B73" s="108" t="s">
        <v>47</v>
      </c>
      <c r="C73" s="157"/>
      <c r="D73" s="102"/>
      <c r="E73" s="102"/>
      <c r="F73" s="170"/>
      <c r="G73" s="118">
        <v>5</v>
      </c>
      <c r="H73" s="3"/>
      <c r="I73" s="3"/>
      <c r="J73" s="3">
        <v>36</v>
      </c>
      <c r="K73" s="3"/>
      <c r="L73" s="3">
        <v>36</v>
      </c>
      <c r="M73" s="283" t="s">
        <v>266</v>
      </c>
      <c r="N73" s="284"/>
      <c r="O73" s="3">
        <v>4</v>
      </c>
      <c r="P73" s="3"/>
      <c r="Q73" s="42"/>
      <c r="R73" s="3"/>
      <c r="S73" s="3"/>
      <c r="T73" s="3"/>
      <c r="U73" s="3"/>
      <c r="V73" s="3"/>
      <c r="W73" s="3"/>
      <c r="X73" s="3"/>
      <c r="Y73" s="3"/>
      <c r="Z73" s="3">
        <f t="shared" si="53"/>
        <v>36</v>
      </c>
      <c r="AA73" s="3" t="s">
        <v>200</v>
      </c>
      <c r="AB73" s="3"/>
      <c r="AC73" s="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32"/>
      <c r="AW73" s="32"/>
      <c r="AX73" s="32"/>
      <c r="AY73" s="32"/>
    </row>
    <row r="74" spans="1:51" s="2" customFormat="1" ht="24" x14ac:dyDescent="0.2">
      <c r="A74" s="7" t="s">
        <v>53</v>
      </c>
      <c r="B74" s="108" t="s">
        <v>49</v>
      </c>
      <c r="C74" s="157"/>
      <c r="D74" s="102"/>
      <c r="E74" s="102"/>
      <c r="F74" s="170"/>
      <c r="G74" s="118">
        <v>5</v>
      </c>
      <c r="H74" s="3"/>
      <c r="I74" s="3"/>
      <c r="J74" s="3">
        <v>108</v>
      </c>
      <c r="K74" s="3"/>
      <c r="L74" s="3">
        <v>108</v>
      </c>
      <c r="M74" s="283" t="s">
        <v>267</v>
      </c>
      <c r="N74" s="284"/>
      <c r="O74" s="3">
        <v>4</v>
      </c>
      <c r="P74" s="3"/>
      <c r="Q74" s="42"/>
      <c r="R74" s="3"/>
      <c r="S74" s="3"/>
      <c r="T74" s="3"/>
      <c r="U74" s="3"/>
      <c r="V74" s="3"/>
      <c r="W74" s="3"/>
      <c r="X74" s="3"/>
      <c r="Y74" s="3"/>
      <c r="Z74" s="3">
        <f t="shared" si="53"/>
        <v>108</v>
      </c>
      <c r="AA74" s="3" t="s">
        <v>200</v>
      </c>
      <c r="AB74" s="3"/>
      <c r="AC74" s="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32"/>
      <c r="AW74" s="32"/>
      <c r="AX74" s="32"/>
      <c r="AY74" s="32"/>
    </row>
    <row r="75" spans="1:51" ht="24" x14ac:dyDescent="0.2">
      <c r="A75" s="57" t="s">
        <v>250</v>
      </c>
      <c r="B75" s="112" t="s">
        <v>294</v>
      </c>
      <c r="C75" s="130">
        <f>C76+C77+C78</f>
        <v>224</v>
      </c>
      <c r="D75" s="58">
        <f t="shared" ref="D75:F75" si="54">D76+D77+D78</f>
        <v>68</v>
      </c>
      <c r="E75" s="58">
        <f t="shared" si="54"/>
        <v>152</v>
      </c>
      <c r="F75" s="131">
        <f t="shared" si="54"/>
        <v>40</v>
      </c>
      <c r="G75" s="122"/>
      <c r="H75" s="58"/>
      <c r="I75" s="58">
        <v>6</v>
      </c>
      <c r="J75" s="59">
        <f t="shared" ref="J75:AB75" si="55">J76+J77+J78</f>
        <v>292</v>
      </c>
      <c r="K75" s="59">
        <f t="shared" si="55"/>
        <v>72</v>
      </c>
      <c r="L75" s="59">
        <f t="shared" si="55"/>
        <v>192</v>
      </c>
      <c r="M75" s="59">
        <f t="shared" si="55"/>
        <v>80</v>
      </c>
      <c r="N75" s="59">
        <f t="shared" si="55"/>
        <v>112</v>
      </c>
      <c r="O75" s="59">
        <f t="shared" si="55"/>
        <v>6</v>
      </c>
      <c r="P75" s="59">
        <f t="shared" si="55"/>
        <v>12</v>
      </c>
      <c r="Q75" s="59">
        <f t="shared" si="55"/>
        <v>10</v>
      </c>
      <c r="R75" s="59">
        <f t="shared" ref="R75:U75" si="56">R76+R77+R78</f>
        <v>0</v>
      </c>
      <c r="S75" s="59">
        <f t="shared" si="56"/>
        <v>0</v>
      </c>
      <c r="T75" s="59">
        <f t="shared" si="56"/>
        <v>0</v>
      </c>
      <c r="U75" s="59">
        <f t="shared" si="56"/>
        <v>0</v>
      </c>
      <c r="V75" s="59">
        <f t="shared" si="55"/>
        <v>0</v>
      </c>
      <c r="W75" s="59">
        <f t="shared" si="55"/>
        <v>0</v>
      </c>
      <c r="X75" s="59">
        <f t="shared" si="55"/>
        <v>0</v>
      </c>
      <c r="Y75" s="59">
        <f t="shared" si="55"/>
        <v>0</v>
      </c>
      <c r="Z75" s="59">
        <f t="shared" si="55"/>
        <v>0</v>
      </c>
      <c r="AA75" s="59">
        <v>0</v>
      </c>
      <c r="AB75" s="59">
        <f t="shared" si="55"/>
        <v>192</v>
      </c>
      <c r="AC75" s="59" t="s">
        <v>208</v>
      </c>
      <c r="AX75" s="9"/>
      <c r="AY75" s="9"/>
    </row>
    <row r="76" spans="1:51" s="2" customFormat="1" ht="24" x14ac:dyDescent="0.2">
      <c r="A76" s="7" t="s">
        <v>251</v>
      </c>
      <c r="B76" s="108" t="s">
        <v>295</v>
      </c>
      <c r="C76" s="157">
        <v>64</v>
      </c>
      <c r="D76" s="102"/>
      <c r="E76" s="102">
        <v>48</v>
      </c>
      <c r="F76" s="170"/>
      <c r="G76" s="177"/>
      <c r="H76" s="3">
        <v>6</v>
      </c>
      <c r="I76" s="3"/>
      <c r="J76" s="8">
        <f>K76+L76+O76+P76+Q76</f>
        <v>64</v>
      </c>
      <c r="K76" s="8">
        <v>10</v>
      </c>
      <c r="L76" s="8">
        <f>M76+N76</f>
        <v>48</v>
      </c>
      <c r="M76" s="3">
        <v>20</v>
      </c>
      <c r="N76" s="8">
        <v>28</v>
      </c>
      <c r="O76" s="3">
        <v>2</v>
      </c>
      <c r="P76" s="3">
        <v>4</v>
      </c>
      <c r="Q76" s="3"/>
      <c r="R76" s="3"/>
      <c r="S76" s="3"/>
      <c r="T76" s="8"/>
      <c r="U76" s="3"/>
      <c r="V76" s="3"/>
      <c r="W76" s="3"/>
      <c r="X76" s="8"/>
      <c r="Y76" s="3"/>
      <c r="Z76" s="8"/>
      <c r="AA76" s="3"/>
      <c r="AB76" s="8">
        <f>L76</f>
        <v>48</v>
      </c>
      <c r="AC76" s="3" t="s">
        <v>209</v>
      </c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32"/>
      <c r="AW76" s="32"/>
      <c r="AX76" s="32"/>
      <c r="AY76" s="32"/>
    </row>
    <row r="77" spans="1:51" s="2" customFormat="1" x14ac:dyDescent="0.2">
      <c r="A77" s="7" t="s">
        <v>252</v>
      </c>
      <c r="B77" s="108" t="s">
        <v>296</v>
      </c>
      <c r="C77" s="157">
        <v>80</v>
      </c>
      <c r="D77" s="102">
        <v>34</v>
      </c>
      <c r="E77" s="102">
        <v>52</v>
      </c>
      <c r="F77" s="170">
        <v>20</v>
      </c>
      <c r="G77" s="177"/>
      <c r="H77" s="3">
        <v>6</v>
      </c>
      <c r="I77" s="3"/>
      <c r="J77" s="8">
        <f>K77+L77+O77+P77+Q77</f>
        <v>114</v>
      </c>
      <c r="K77" s="8">
        <v>36</v>
      </c>
      <c r="L77" s="8">
        <f>M77+N77</f>
        <v>72</v>
      </c>
      <c r="M77" s="3">
        <v>30</v>
      </c>
      <c r="N77" s="8">
        <v>42</v>
      </c>
      <c r="O77" s="3">
        <v>2</v>
      </c>
      <c r="P77" s="3">
        <v>4</v>
      </c>
      <c r="Q77" s="3"/>
      <c r="R77" s="3"/>
      <c r="S77" s="3"/>
      <c r="T77" s="8"/>
      <c r="U77" s="3"/>
      <c r="V77" s="3"/>
      <c r="W77" s="3"/>
      <c r="X77" s="8"/>
      <c r="Y77" s="3"/>
      <c r="Z77" s="8"/>
      <c r="AA77" s="3"/>
      <c r="AB77" s="8">
        <f t="shared" ref="AB77:AB78" si="57">L77</f>
        <v>72</v>
      </c>
      <c r="AC77" s="3" t="s">
        <v>209</v>
      </c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32"/>
      <c r="AW77" s="32"/>
      <c r="AX77" s="32"/>
      <c r="AY77" s="32"/>
    </row>
    <row r="78" spans="1:51" s="2" customFormat="1" x14ac:dyDescent="0.2">
      <c r="A78" s="7" t="s">
        <v>293</v>
      </c>
      <c r="B78" s="108" t="s">
        <v>297</v>
      </c>
      <c r="C78" s="157">
        <v>80</v>
      </c>
      <c r="D78" s="102">
        <v>34</v>
      </c>
      <c r="E78" s="102">
        <v>52</v>
      </c>
      <c r="F78" s="170">
        <v>20</v>
      </c>
      <c r="G78" s="177"/>
      <c r="H78" s="3">
        <v>6</v>
      </c>
      <c r="I78" s="3"/>
      <c r="J78" s="8">
        <f>K78+L78+O78+P78+Q78</f>
        <v>114</v>
      </c>
      <c r="K78" s="8">
        <v>26</v>
      </c>
      <c r="L78" s="8">
        <f>M78+N78</f>
        <v>72</v>
      </c>
      <c r="M78" s="3">
        <v>30</v>
      </c>
      <c r="N78" s="8">
        <v>42</v>
      </c>
      <c r="O78" s="3">
        <v>2</v>
      </c>
      <c r="P78" s="3">
        <v>4</v>
      </c>
      <c r="Q78" s="3">
        <v>10</v>
      </c>
      <c r="R78" s="3"/>
      <c r="S78" s="3"/>
      <c r="T78" s="3"/>
      <c r="U78" s="3"/>
      <c r="V78" s="3"/>
      <c r="W78" s="3"/>
      <c r="X78" s="3"/>
      <c r="Y78" s="3"/>
      <c r="Z78" s="8"/>
      <c r="AA78" s="3"/>
      <c r="AB78" s="8">
        <f t="shared" si="57"/>
        <v>72</v>
      </c>
      <c r="AC78" s="3" t="s">
        <v>209</v>
      </c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32"/>
      <c r="AW78" s="32"/>
      <c r="AX78" s="32"/>
      <c r="AY78" s="32"/>
    </row>
    <row r="79" spans="1:51" s="2" customFormat="1" x14ac:dyDescent="0.2">
      <c r="A79" s="7" t="s">
        <v>253</v>
      </c>
      <c r="B79" s="108" t="s">
        <v>47</v>
      </c>
      <c r="C79" s="157"/>
      <c r="D79" s="102"/>
      <c r="E79" s="102"/>
      <c r="F79" s="170"/>
      <c r="G79" s="118">
        <v>6</v>
      </c>
      <c r="H79" s="3"/>
      <c r="I79" s="3"/>
      <c r="J79" s="3">
        <v>36</v>
      </c>
      <c r="K79" s="3"/>
      <c r="L79" s="3">
        <v>36</v>
      </c>
      <c r="M79" s="283" t="s">
        <v>266</v>
      </c>
      <c r="N79" s="284"/>
      <c r="O79" s="3">
        <v>4</v>
      </c>
      <c r="P79" s="3"/>
      <c r="Q79" s="42"/>
      <c r="R79" s="3"/>
      <c r="S79" s="3"/>
      <c r="T79" s="3"/>
      <c r="U79" s="3"/>
      <c r="V79" s="3"/>
      <c r="W79" s="3"/>
      <c r="X79" s="3"/>
      <c r="Y79" s="3"/>
      <c r="Z79" s="3"/>
      <c r="AA79" s="3"/>
      <c r="AB79" s="3">
        <f>L79</f>
        <v>36</v>
      </c>
      <c r="AC79" s="3" t="s">
        <v>200</v>
      </c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32"/>
      <c r="AW79" s="32"/>
      <c r="AX79" s="32"/>
      <c r="AY79" s="32"/>
    </row>
    <row r="80" spans="1:51" s="2" customFormat="1" ht="24" x14ac:dyDescent="0.2">
      <c r="A80" s="7" t="s">
        <v>256</v>
      </c>
      <c r="B80" s="108" t="s">
        <v>49</v>
      </c>
      <c r="C80" s="157"/>
      <c r="D80" s="102"/>
      <c r="E80" s="102"/>
      <c r="F80" s="170"/>
      <c r="G80" s="118">
        <v>6</v>
      </c>
      <c r="H80" s="3"/>
      <c r="I80" s="3"/>
      <c r="J80" s="3">
        <v>108</v>
      </c>
      <c r="K80" s="3"/>
      <c r="L80" s="3">
        <v>108</v>
      </c>
      <c r="M80" s="283" t="s">
        <v>267</v>
      </c>
      <c r="N80" s="284"/>
      <c r="O80" s="3">
        <v>4</v>
      </c>
      <c r="P80" s="3"/>
      <c r="Q80" s="42"/>
      <c r="R80" s="3"/>
      <c r="S80" s="3"/>
      <c r="T80" s="3"/>
      <c r="U80" s="3"/>
      <c r="V80" s="3"/>
      <c r="W80" s="3"/>
      <c r="X80" s="3"/>
      <c r="Y80" s="3"/>
      <c r="Z80" s="3"/>
      <c r="AA80" s="3"/>
      <c r="AB80" s="3">
        <f>L80</f>
        <v>108</v>
      </c>
      <c r="AC80" s="3" t="s">
        <v>200</v>
      </c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32"/>
      <c r="AW80" s="32"/>
      <c r="AX80" s="32"/>
      <c r="AY80" s="32"/>
    </row>
    <row r="81" spans="1:75" ht="24" customHeight="1" x14ac:dyDescent="0.2">
      <c r="A81" s="57" t="s">
        <v>254</v>
      </c>
      <c r="B81" s="112" t="s">
        <v>299</v>
      </c>
      <c r="C81" s="130">
        <f>C82+C83</f>
        <v>170</v>
      </c>
      <c r="D81" s="58">
        <f t="shared" ref="D81:F81" si="58">D82+D83</f>
        <v>68</v>
      </c>
      <c r="E81" s="58">
        <f t="shared" si="58"/>
        <v>108</v>
      </c>
      <c r="F81" s="131">
        <f t="shared" si="58"/>
        <v>40</v>
      </c>
      <c r="G81" s="122"/>
      <c r="H81" s="58"/>
      <c r="I81" s="58">
        <v>3</v>
      </c>
      <c r="J81" s="59">
        <f t="shared" ref="J81:AC81" si="59">J82+J83</f>
        <v>238</v>
      </c>
      <c r="K81" s="59">
        <f t="shared" si="59"/>
        <v>78</v>
      </c>
      <c r="L81" s="59">
        <f t="shared" si="59"/>
        <v>148</v>
      </c>
      <c r="M81" s="59">
        <f t="shared" si="59"/>
        <v>60</v>
      </c>
      <c r="N81" s="59">
        <f t="shared" si="59"/>
        <v>88</v>
      </c>
      <c r="O81" s="59">
        <f t="shared" si="59"/>
        <v>4</v>
      </c>
      <c r="P81" s="59">
        <f t="shared" si="59"/>
        <v>8</v>
      </c>
      <c r="Q81" s="59">
        <f t="shared" si="59"/>
        <v>0</v>
      </c>
      <c r="R81" s="59">
        <f t="shared" ref="R81" si="60">R82+R83</f>
        <v>0</v>
      </c>
      <c r="S81" s="59" t="s">
        <v>208</v>
      </c>
      <c r="T81" s="59">
        <f t="shared" ref="T81:U81" si="61">T82+T83</f>
        <v>0</v>
      </c>
      <c r="U81" s="59">
        <f t="shared" si="61"/>
        <v>0</v>
      </c>
      <c r="V81" s="59">
        <f t="shared" si="59"/>
        <v>148</v>
      </c>
      <c r="W81" s="59" t="s">
        <v>208</v>
      </c>
      <c r="X81" s="59">
        <f t="shared" si="59"/>
        <v>0</v>
      </c>
      <c r="Y81" s="59">
        <f t="shared" si="59"/>
        <v>0</v>
      </c>
      <c r="Z81" s="59">
        <f t="shared" si="59"/>
        <v>0</v>
      </c>
      <c r="AA81" s="59">
        <f t="shared" si="59"/>
        <v>0</v>
      </c>
      <c r="AB81" s="59">
        <f t="shared" si="59"/>
        <v>0</v>
      </c>
      <c r="AC81" s="59">
        <f t="shared" si="59"/>
        <v>0</v>
      </c>
      <c r="AX81" s="9"/>
      <c r="AY81" s="9"/>
    </row>
    <row r="82" spans="1:75" s="2" customFormat="1" x14ac:dyDescent="0.2">
      <c r="A82" s="7" t="s">
        <v>255</v>
      </c>
      <c r="B82" s="108" t="s">
        <v>301</v>
      </c>
      <c r="C82" s="157">
        <v>84</v>
      </c>
      <c r="D82" s="102">
        <v>34</v>
      </c>
      <c r="E82" s="102">
        <v>54</v>
      </c>
      <c r="F82" s="170">
        <v>20</v>
      </c>
      <c r="G82" s="177"/>
      <c r="H82" s="3">
        <v>3</v>
      </c>
      <c r="I82" s="3"/>
      <c r="J82" s="8">
        <f>K82+L82+O82+P82+Q82</f>
        <v>118</v>
      </c>
      <c r="K82" s="8">
        <v>38</v>
      </c>
      <c r="L82" s="8">
        <f>M82+N82</f>
        <v>74</v>
      </c>
      <c r="M82" s="3">
        <v>30</v>
      </c>
      <c r="N82" s="8">
        <v>44</v>
      </c>
      <c r="O82" s="3">
        <v>2</v>
      </c>
      <c r="P82" s="3">
        <v>4</v>
      </c>
      <c r="Q82" s="3"/>
      <c r="R82" s="8"/>
      <c r="S82" s="3"/>
      <c r="T82" s="8"/>
      <c r="U82" s="3"/>
      <c r="V82" s="8">
        <f>L82</f>
        <v>74</v>
      </c>
      <c r="W82" s="3" t="s">
        <v>209</v>
      </c>
      <c r="X82" s="8"/>
      <c r="Y82" s="3"/>
      <c r="Z82" s="3"/>
      <c r="AA82" s="3"/>
      <c r="AB82" s="3"/>
      <c r="AC82" s="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32"/>
      <c r="AW82" s="32"/>
      <c r="AX82" s="32"/>
      <c r="AY82" s="32"/>
    </row>
    <row r="83" spans="1:75" s="2" customFormat="1" ht="24" x14ac:dyDescent="0.2">
      <c r="A83" s="7" t="s">
        <v>298</v>
      </c>
      <c r="B83" s="108" t="s">
        <v>300</v>
      </c>
      <c r="C83" s="157">
        <v>86</v>
      </c>
      <c r="D83" s="102">
        <v>34</v>
      </c>
      <c r="E83" s="102">
        <v>54</v>
      </c>
      <c r="F83" s="170">
        <v>20</v>
      </c>
      <c r="G83" s="177"/>
      <c r="H83" s="3">
        <v>3</v>
      </c>
      <c r="I83" s="3"/>
      <c r="J83" s="8">
        <f>K83+L83+O83+P83+Q83</f>
        <v>120</v>
      </c>
      <c r="K83" s="8">
        <v>40</v>
      </c>
      <c r="L83" s="8">
        <f>M83+N83</f>
        <v>74</v>
      </c>
      <c r="M83" s="3">
        <v>30</v>
      </c>
      <c r="N83" s="8">
        <v>44</v>
      </c>
      <c r="O83" s="3">
        <v>2</v>
      </c>
      <c r="P83" s="3">
        <v>4</v>
      </c>
      <c r="Q83" s="3"/>
      <c r="R83" s="8"/>
      <c r="S83" s="3"/>
      <c r="T83" s="8"/>
      <c r="U83" s="3"/>
      <c r="V83" s="8">
        <f>L83</f>
        <v>74</v>
      </c>
      <c r="W83" s="3" t="s">
        <v>209</v>
      </c>
      <c r="X83" s="8"/>
      <c r="Y83" s="3"/>
      <c r="Z83" s="3"/>
      <c r="AA83" s="3"/>
      <c r="AB83" s="3"/>
      <c r="AC83" s="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32"/>
      <c r="AW83" s="32"/>
      <c r="AX83" s="32"/>
      <c r="AY83" s="32"/>
    </row>
    <row r="84" spans="1:75" s="2" customFormat="1" x14ac:dyDescent="0.2">
      <c r="A84" s="7" t="s">
        <v>257</v>
      </c>
      <c r="B84" s="108" t="s">
        <v>47</v>
      </c>
      <c r="C84" s="157"/>
      <c r="D84" s="102"/>
      <c r="E84" s="102"/>
      <c r="F84" s="170"/>
      <c r="G84" s="118">
        <v>3</v>
      </c>
      <c r="H84" s="3"/>
      <c r="I84" s="3"/>
      <c r="J84" s="3">
        <v>36</v>
      </c>
      <c r="K84" s="3"/>
      <c r="L84" s="3">
        <v>36</v>
      </c>
      <c r="M84" s="283" t="s">
        <v>266</v>
      </c>
      <c r="N84" s="284"/>
      <c r="O84" s="3">
        <v>4</v>
      </c>
      <c r="P84" s="3"/>
      <c r="Q84" s="42"/>
      <c r="R84" s="3"/>
      <c r="S84" s="3"/>
      <c r="T84" s="3"/>
      <c r="U84" s="3"/>
      <c r="V84" s="3">
        <f>L84</f>
        <v>36</v>
      </c>
      <c r="W84" s="3" t="s">
        <v>200</v>
      </c>
      <c r="X84" s="3"/>
      <c r="Y84" s="3"/>
      <c r="Z84" s="3"/>
      <c r="AA84" s="3"/>
      <c r="AB84" s="3"/>
      <c r="AC84" s="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32"/>
      <c r="AW84" s="32"/>
      <c r="AX84" s="32"/>
      <c r="AY84" s="32"/>
    </row>
    <row r="85" spans="1:75" s="2" customFormat="1" ht="24" x14ac:dyDescent="0.2">
      <c r="A85" s="7" t="s">
        <v>258</v>
      </c>
      <c r="B85" s="108" t="s">
        <v>49</v>
      </c>
      <c r="C85" s="157"/>
      <c r="D85" s="102"/>
      <c r="E85" s="102"/>
      <c r="F85" s="170"/>
      <c r="G85" s="118">
        <v>3</v>
      </c>
      <c r="H85" s="3"/>
      <c r="I85" s="3"/>
      <c r="J85" s="3">
        <v>108</v>
      </c>
      <c r="K85" s="3"/>
      <c r="L85" s="3">
        <v>108</v>
      </c>
      <c r="M85" s="283" t="s">
        <v>267</v>
      </c>
      <c r="N85" s="284"/>
      <c r="O85" s="3">
        <v>4</v>
      </c>
      <c r="P85" s="3"/>
      <c r="Q85" s="42"/>
      <c r="R85" s="3"/>
      <c r="S85" s="3"/>
      <c r="T85" s="3"/>
      <c r="U85" s="3"/>
      <c r="V85" s="3">
        <f>L85</f>
        <v>108</v>
      </c>
      <c r="W85" s="3" t="s">
        <v>200</v>
      </c>
      <c r="X85" s="3"/>
      <c r="Y85" s="3"/>
      <c r="Z85" s="3"/>
      <c r="AA85" s="3"/>
      <c r="AB85" s="3"/>
      <c r="AC85" s="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32"/>
      <c r="AW85" s="32"/>
      <c r="AX85" s="32"/>
      <c r="AY85" s="32"/>
    </row>
    <row r="86" spans="1:75" s="11" customFormat="1" x14ac:dyDescent="0.2">
      <c r="A86" s="47" t="s">
        <v>54</v>
      </c>
      <c r="B86" s="113" t="s">
        <v>55</v>
      </c>
      <c r="C86" s="132"/>
      <c r="D86" s="60"/>
      <c r="E86" s="60"/>
      <c r="F86" s="133"/>
      <c r="G86" s="123">
        <v>6</v>
      </c>
      <c r="H86" s="60"/>
      <c r="I86" s="60"/>
      <c r="J86" s="60">
        <f>36*4</f>
        <v>144</v>
      </c>
      <c r="K86" s="60"/>
      <c r="L86" s="60">
        <f>36*4</f>
        <v>144</v>
      </c>
      <c r="M86" s="326" t="s">
        <v>265</v>
      </c>
      <c r="N86" s="327"/>
      <c r="O86" s="60">
        <v>4</v>
      </c>
      <c r="P86" s="61"/>
      <c r="Q86" s="62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>
        <f>L86</f>
        <v>144</v>
      </c>
      <c r="AC86" s="215" t="s">
        <v>200</v>
      </c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0"/>
      <c r="AW86" s="10"/>
      <c r="AX86" s="10"/>
      <c r="AY86" s="10"/>
    </row>
    <row r="87" spans="1:75" x14ac:dyDescent="0.2">
      <c r="A87" s="46" t="s">
        <v>56</v>
      </c>
      <c r="B87" s="114" t="s">
        <v>57</v>
      </c>
      <c r="C87" s="134"/>
      <c r="D87" s="63"/>
      <c r="E87" s="63"/>
      <c r="F87" s="135"/>
      <c r="G87" s="124"/>
      <c r="H87" s="63"/>
      <c r="I87" s="63">
        <v>6</v>
      </c>
      <c r="J87" s="63">
        <f>J88+J89</f>
        <v>216</v>
      </c>
      <c r="K87" s="63"/>
      <c r="L87" s="63">
        <f>L88+L89</f>
        <v>216</v>
      </c>
      <c r="M87" s="328" t="s">
        <v>268</v>
      </c>
      <c r="N87" s="329"/>
      <c r="O87" s="63"/>
      <c r="P87" s="64"/>
      <c r="Q87" s="65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285" t="str">
        <f>M87</f>
        <v>6 недель</v>
      </c>
      <c r="AC87" s="286"/>
      <c r="AX87" s="9"/>
      <c r="AY87" s="9"/>
    </row>
    <row r="88" spans="1:75" x14ac:dyDescent="0.2">
      <c r="A88" s="40" t="s">
        <v>58</v>
      </c>
      <c r="B88" s="111" t="s">
        <v>59</v>
      </c>
      <c r="C88" s="136"/>
      <c r="D88" s="4"/>
      <c r="E88" s="4"/>
      <c r="F88" s="137"/>
      <c r="G88" s="121"/>
      <c r="H88" s="4"/>
      <c r="I88" s="4"/>
      <c r="J88" s="4">
        <f>36*4</f>
        <v>144</v>
      </c>
      <c r="K88" s="4"/>
      <c r="L88" s="4">
        <f>36*4</f>
        <v>144</v>
      </c>
      <c r="M88" s="324" t="s">
        <v>265</v>
      </c>
      <c r="N88" s="325"/>
      <c r="O88" s="4"/>
      <c r="P88" s="3"/>
      <c r="Q88" s="36"/>
      <c r="R88" s="3"/>
      <c r="S88" s="3"/>
      <c r="T88" s="3"/>
      <c r="U88" s="3"/>
      <c r="V88" s="3"/>
      <c r="W88" s="3"/>
      <c r="X88" s="3"/>
      <c r="Y88" s="3"/>
      <c r="Z88" s="3"/>
      <c r="AA88" s="3"/>
      <c r="AB88" s="283" t="str">
        <f>M88</f>
        <v>4 недели</v>
      </c>
      <c r="AC88" s="284"/>
      <c r="AX88" s="9"/>
      <c r="AY88" s="9"/>
    </row>
    <row r="89" spans="1:75" x14ac:dyDescent="0.2">
      <c r="A89" s="40" t="s">
        <v>60</v>
      </c>
      <c r="B89" s="111" t="s">
        <v>61</v>
      </c>
      <c r="C89" s="136"/>
      <c r="D89" s="4"/>
      <c r="E89" s="4"/>
      <c r="F89" s="137"/>
      <c r="G89" s="121"/>
      <c r="H89" s="4"/>
      <c r="I89" s="4"/>
      <c r="J89" s="4">
        <f>36*2</f>
        <v>72</v>
      </c>
      <c r="K89" s="4"/>
      <c r="L89" s="4">
        <f>36*2</f>
        <v>72</v>
      </c>
      <c r="M89" s="324" t="s">
        <v>264</v>
      </c>
      <c r="N89" s="325"/>
      <c r="O89" s="4"/>
      <c r="P89" s="3"/>
      <c r="Q89" s="36"/>
      <c r="R89" s="3"/>
      <c r="S89" s="3"/>
      <c r="T89" s="3"/>
      <c r="U89" s="3"/>
      <c r="V89" s="3"/>
      <c r="W89" s="3"/>
      <c r="X89" s="3"/>
      <c r="Y89" s="3"/>
      <c r="Z89" s="3"/>
      <c r="AA89" s="3"/>
      <c r="AB89" s="283" t="str">
        <f>M89</f>
        <v>2 недели</v>
      </c>
      <c r="AC89" s="284"/>
      <c r="AX89" s="9"/>
      <c r="AY89" s="9"/>
    </row>
    <row r="90" spans="1:75" x14ac:dyDescent="0.2">
      <c r="A90" s="54" t="s">
        <v>10</v>
      </c>
      <c r="B90" s="115" t="s">
        <v>11</v>
      </c>
      <c r="C90" s="138">
        <f t="shared" ref="C90:F90" si="62">C91+C92+C93</f>
        <v>0</v>
      </c>
      <c r="D90" s="55">
        <f t="shared" si="62"/>
        <v>0</v>
      </c>
      <c r="E90" s="55">
        <f t="shared" si="62"/>
        <v>0</v>
      </c>
      <c r="F90" s="139">
        <f t="shared" si="62"/>
        <v>0</v>
      </c>
      <c r="G90" s="125"/>
      <c r="H90" s="55"/>
      <c r="I90" s="55"/>
      <c r="J90" s="56">
        <f>J91+J92+J93</f>
        <v>120</v>
      </c>
      <c r="K90" s="56">
        <f t="shared" ref="K90:AC90" si="63">K91+K92+K93</f>
        <v>6</v>
      </c>
      <c r="L90" s="56">
        <f t="shared" si="63"/>
        <v>108</v>
      </c>
      <c r="M90" s="56">
        <f t="shared" si="63"/>
        <v>48</v>
      </c>
      <c r="N90" s="56">
        <f t="shared" si="63"/>
        <v>60</v>
      </c>
      <c r="O90" s="56">
        <f t="shared" si="63"/>
        <v>6</v>
      </c>
      <c r="P90" s="56">
        <f t="shared" si="63"/>
        <v>0</v>
      </c>
      <c r="Q90" s="56">
        <f t="shared" si="63"/>
        <v>0</v>
      </c>
      <c r="R90" s="56">
        <f t="shared" ref="R90" si="64">R91+R92+R93</f>
        <v>0</v>
      </c>
      <c r="S90" s="56">
        <v>0</v>
      </c>
      <c r="T90" s="56">
        <f t="shared" ref="T90" si="65">T91+T92+T93</f>
        <v>0</v>
      </c>
      <c r="U90" s="56">
        <v>0</v>
      </c>
      <c r="V90" s="56">
        <f t="shared" si="63"/>
        <v>36</v>
      </c>
      <c r="W90" s="56">
        <v>0</v>
      </c>
      <c r="X90" s="56">
        <f t="shared" si="63"/>
        <v>36</v>
      </c>
      <c r="Y90" s="56">
        <v>0</v>
      </c>
      <c r="Z90" s="56">
        <f t="shared" si="63"/>
        <v>36</v>
      </c>
      <c r="AA90" s="56">
        <v>0</v>
      </c>
      <c r="AB90" s="56">
        <f t="shared" si="63"/>
        <v>0</v>
      </c>
      <c r="AC90" s="56">
        <f t="shared" si="63"/>
        <v>0</v>
      </c>
      <c r="AX90" s="9"/>
      <c r="AY90" s="9"/>
    </row>
    <row r="91" spans="1:75" x14ac:dyDescent="0.2">
      <c r="A91" s="81" t="s">
        <v>12</v>
      </c>
      <c r="B91" s="111" t="s">
        <v>307</v>
      </c>
      <c r="C91" s="136"/>
      <c r="D91" s="4"/>
      <c r="E91" s="4"/>
      <c r="F91" s="137"/>
      <c r="G91" s="121"/>
      <c r="H91" s="4">
        <v>4</v>
      </c>
      <c r="I91" s="4"/>
      <c r="J91" s="6">
        <v>40</v>
      </c>
      <c r="K91" s="6">
        <v>2</v>
      </c>
      <c r="L91" s="6">
        <v>36</v>
      </c>
      <c r="M91" s="6">
        <v>16</v>
      </c>
      <c r="N91" s="6">
        <v>20</v>
      </c>
      <c r="O91" s="6">
        <v>2</v>
      </c>
      <c r="P91" s="6"/>
      <c r="Q91" s="6"/>
      <c r="R91" s="6"/>
      <c r="S91" s="6"/>
      <c r="T91" s="6"/>
      <c r="U91" s="6"/>
      <c r="V91" s="6"/>
      <c r="W91" s="6"/>
      <c r="X91" s="6">
        <f>L91</f>
        <v>36</v>
      </c>
      <c r="Y91" s="6" t="s">
        <v>209</v>
      </c>
      <c r="Z91" s="6"/>
      <c r="AA91" s="6"/>
      <c r="AB91" s="6"/>
      <c r="AC91" s="6"/>
      <c r="AX91" s="9"/>
      <c r="AY91" s="9"/>
    </row>
    <row r="92" spans="1:75" x14ac:dyDescent="0.2">
      <c r="A92" s="81" t="s">
        <v>13</v>
      </c>
      <c r="B92" s="116" t="s">
        <v>308</v>
      </c>
      <c r="C92" s="140"/>
      <c r="D92" s="105"/>
      <c r="E92" s="106"/>
      <c r="F92" s="141"/>
      <c r="G92" s="121"/>
      <c r="H92" s="4">
        <v>3</v>
      </c>
      <c r="I92" s="4"/>
      <c r="J92" s="4">
        <v>40</v>
      </c>
      <c r="K92" s="4">
        <v>2</v>
      </c>
      <c r="L92" s="4">
        <v>36</v>
      </c>
      <c r="M92" s="4">
        <v>16</v>
      </c>
      <c r="N92" s="4">
        <v>20</v>
      </c>
      <c r="O92" s="4">
        <v>2</v>
      </c>
      <c r="P92" s="3"/>
      <c r="Q92" s="36"/>
      <c r="R92" s="3"/>
      <c r="S92" s="3"/>
      <c r="T92" s="3"/>
      <c r="U92" s="3"/>
      <c r="V92" s="3">
        <f>L92</f>
        <v>36</v>
      </c>
      <c r="W92" s="3" t="s">
        <v>209</v>
      </c>
      <c r="X92" s="3"/>
      <c r="Y92" s="3"/>
      <c r="Z92" s="3"/>
      <c r="AA92" s="3"/>
      <c r="AB92" s="3"/>
      <c r="AC92" s="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1:75" x14ac:dyDescent="0.2">
      <c r="A93" s="81" t="s">
        <v>210</v>
      </c>
      <c r="B93" s="116" t="s">
        <v>309</v>
      </c>
      <c r="C93" s="140"/>
      <c r="D93" s="105"/>
      <c r="E93" s="106"/>
      <c r="F93" s="141"/>
      <c r="G93" s="121"/>
      <c r="H93" s="4">
        <v>5</v>
      </c>
      <c r="I93" s="4"/>
      <c r="J93" s="4">
        <v>40</v>
      </c>
      <c r="K93" s="4">
        <v>2</v>
      </c>
      <c r="L93" s="4">
        <v>36</v>
      </c>
      <c r="M93" s="4">
        <v>16</v>
      </c>
      <c r="N93" s="4">
        <v>20</v>
      </c>
      <c r="O93" s="4">
        <v>2</v>
      </c>
      <c r="P93" s="36"/>
      <c r="Q93" s="4"/>
      <c r="R93" s="3"/>
      <c r="S93" s="3"/>
      <c r="T93" s="3"/>
      <c r="U93" s="3"/>
      <c r="V93" s="3"/>
      <c r="W93" s="3"/>
      <c r="X93" s="3"/>
      <c r="Y93" s="3"/>
      <c r="Z93" s="3">
        <f>L93</f>
        <v>36</v>
      </c>
      <c r="AA93" s="3" t="s">
        <v>209</v>
      </c>
      <c r="AB93" s="3"/>
      <c r="AC93" s="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1:75" x14ac:dyDescent="0.2">
      <c r="A94" s="151" t="s">
        <v>260</v>
      </c>
      <c r="B94" s="152" t="s">
        <v>261</v>
      </c>
      <c r="C94" s="153"/>
      <c r="D94" s="154"/>
      <c r="E94" s="155"/>
      <c r="F94" s="156"/>
      <c r="G94" s="120"/>
      <c r="H94" s="52"/>
      <c r="I94" s="52"/>
      <c r="J94" s="53">
        <f>J95</f>
        <v>36</v>
      </c>
      <c r="K94" s="52">
        <f t="shared" ref="K94:AC94" si="66">K95</f>
        <v>6</v>
      </c>
      <c r="L94" s="52">
        <f t="shared" si="66"/>
        <v>28</v>
      </c>
      <c r="M94" s="52">
        <f t="shared" si="66"/>
        <v>12</v>
      </c>
      <c r="N94" s="52">
        <f t="shared" si="66"/>
        <v>16</v>
      </c>
      <c r="O94" s="52">
        <f t="shared" si="66"/>
        <v>2</v>
      </c>
      <c r="P94" s="52">
        <f t="shared" si="66"/>
        <v>0</v>
      </c>
      <c r="Q94" s="52">
        <f t="shared" si="66"/>
        <v>0</v>
      </c>
      <c r="R94" s="150">
        <f t="shared" si="66"/>
        <v>0</v>
      </c>
      <c r="S94" s="150">
        <f t="shared" si="66"/>
        <v>0</v>
      </c>
      <c r="T94" s="150">
        <f t="shared" si="66"/>
        <v>0</v>
      </c>
      <c r="U94" s="150">
        <f t="shared" si="66"/>
        <v>0</v>
      </c>
      <c r="V94" s="150">
        <f t="shared" si="66"/>
        <v>0</v>
      </c>
      <c r="W94" s="150">
        <f t="shared" si="66"/>
        <v>0</v>
      </c>
      <c r="X94" s="150">
        <f t="shared" si="66"/>
        <v>0</v>
      </c>
      <c r="Y94" s="150">
        <f t="shared" si="66"/>
        <v>0</v>
      </c>
      <c r="Z94" s="150">
        <f t="shared" si="66"/>
        <v>0</v>
      </c>
      <c r="AA94" s="150">
        <f t="shared" si="66"/>
        <v>0</v>
      </c>
      <c r="AB94" s="150">
        <f t="shared" si="66"/>
        <v>28</v>
      </c>
      <c r="AC94" s="150" t="str">
        <f t="shared" si="66"/>
        <v>зачет</v>
      </c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1:75" ht="12.75" thickBot="1" x14ac:dyDescent="0.25">
      <c r="A95" s="81" t="s">
        <v>262</v>
      </c>
      <c r="B95" s="117" t="s">
        <v>263</v>
      </c>
      <c r="C95" s="142"/>
      <c r="D95" s="143"/>
      <c r="E95" s="143"/>
      <c r="F95" s="144"/>
      <c r="G95" s="121"/>
      <c r="H95" s="4">
        <v>6</v>
      </c>
      <c r="I95" s="4"/>
      <c r="J95" s="6">
        <f>K95+L95+O95+P95+Q95</f>
        <v>36</v>
      </c>
      <c r="K95" s="6">
        <v>6</v>
      </c>
      <c r="L95" s="6">
        <f>M95+N95</f>
        <v>28</v>
      </c>
      <c r="M95" s="6">
        <v>12</v>
      </c>
      <c r="N95" s="6">
        <v>16</v>
      </c>
      <c r="O95" s="6">
        <v>2</v>
      </c>
      <c r="P95" s="3"/>
      <c r="Q95" s="36"/>
      <c r="R95" s="3"/>
      <c r="S95" s="3"/>
      <c r="T95" s="3"/>
      <c r="U95" s="3"/>
      <c r="V95" s="3"/>
      <c r="W95" s="3"/>
      <c r="X95" s="3"/>
      <c r="Y95" s="3"/>
      <c r="Z95" s="3"/>
      <c r="AA95" s="3"/>
      <c r="AB95" s="8">
        <f>L95</f>
        <v>28</v>
      </c>
      <c r="AC95" s="3" t="s">
        <v>209</v>
      </c>
      <c r="AX95" s="9"/>
      <c r="AY95" s="9"/>
    </row>
    <row r="96" spans="1:75" x14ac:dyDescent="0.2">
      <c r="AB96" s="13"/>
      <c r="AC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8:75" x14ac:dyDescent="0.2">
      <c r="AB97" s="13"/>
      <c r="AC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8:75" x14ac:dyDescent="0.2">
      <c r="AB98" s="13"/>
      <c r="AC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8:75" x14ac:dyDescent="0.2">
      <c r="AB99" s="13"/>
      <c r="AC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8:75" x14ac:dyDescent="0.2">
      <c r="AB100" s="13"/>
      <c r="AC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8:75" x14ac:dyDescent="0.2">
      <c r="AB101" s="13"/>
      <c r="AC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8:75" x14ac:dyDescent="0.2">
      <c r="AB102" s="13"/>
      <c r="AC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8:75" x14ac:dyDescent="0.2">
      <c r="AB103" s="13"/>
      <c r="AC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8:75" x14ac:dyDescent="0.2">
      <c r="AB104" s="13"/>
      <c r="AC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8:75" x14ac:dyDescent="0.2">
      <c r="AB105" s="13"/>
      <c r="AC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8:75" x14ac:dyDescent="0.2">
      <c r="AB106" s="13"/>
      <c r="AC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8:75" x14ac:dyDescent="0.2">
      <c r="AB107" s="13"/>
      <c r="AC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8:75" x14ac:dyDescent="0.2">
      <c r="AB108" s="13"/>
      <c r="AC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8:75" x14ac:dyDescent="0.2">
      <c r="AB109" s="13"/>
      <c r="AC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8:75" x14ac:dyDescent="0.2">
      <c r="AB110" s="13"/>
      <c r="AC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8:75" x14ac:dyDescent="0.2">
      <c r="AB111" s="13"/>
      <c r="AC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8:75" x14ac:dyDescent="0.2">
      <c r="AB112" s="13"/>
      <c r="AC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8:75" x14ac:dyDescent="0.2">
      <c r="AB113" s="13"/>
      <c r="AC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8:75" x14ac:dyDescent="0.2">
      <c r="AB114" s="13"/>
      <c r="AC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8:75" x14ac:dyDescent="0.2">
      <c r="AB115" s="13"/>
      <c r="AC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8:75" x14ac:dyDescent="0.2">
      <c r="AB116" s="13"/>
      <c r="AC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8:75" x14ac:dyDescent="0.2">
      <c r="AB117" s="13"/>
      <c r="AC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8:75" x14ac:dyDescent="0.2">
      <c r="AB118" s="13"/>
      <c r="AC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8:75" x14ac:dyDescent="0.2">
      <c r="AB119" s="13"/>
      <c r="AC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8:75" x14ac:dyDescent="0.2">
      <c r="AB120" s="13"/>
      <c r="AC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8:75" x14ac:dyDescent="0.2">
      <c r="AB121" s="13"/>
      <c r="AC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8:75" x14ac:dyDescent="0.2">
      <c r="AB122" s="13"/>
      <c r="AC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8:75" x14ac:dyDescent="0.2">
      <c r="AB123" s="13"/>
      <c r="AC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8:75" x14ac:dyDescent="0.2">
      <c r="AB124" s="13"/>
      <c r="AC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8:75" x14ac:dyDescent="0.2">
      <c r="AB125" s="13"/>
      <c r="AC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8:75" x14ac:dyDescent="0.2">
      <c r="AB126" s="13"/>
      <c r="AC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8:75" x14ac:dyDescent="0.2">
      <c r="AB127" s="13"/>
      <c r="AC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8:75" x14ac:dyDescent="0.2">
      <c r="AB128" s="13"/>
      <c r="AC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8:75" x14ac:dyDescent="0.2">
      <c r="AB129" s="13"/>
      <c r="AC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8:75" x14ac:dyDescent="0.2">
      <c r="AB130" s="13"/>
      <c r="AC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8:75" x14ac:dyDescent="0.2">
      <c r="AB131" s="13"/>
      <c r="AC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8:75" x14ac:dyDescent="0.2">
      <c r="AB132" s="13"/>
      <c r="AC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8:75" x14ac:dyDescent="0.2">
      <c r="AB133" s="13"/>
      <c r="AC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8:75" x14ac:dyDescent="0.2">
      <c r="AB134" s="13"/>
      <c r="AC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8:75" x14ac:dyDescent="0.2">
      <c r="AB135" s="13"/>
      <c r="AC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8:75" x14ac:dyDescent="0.2">
      <c r="AB136" s="13"/>
      <c r="AC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8:75" x14ac:dyDescent="0.2">
      <c r="AB137" s="13"/>
      <c r="AC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8:75" x14ac:dyDescent="0.2">
      <c r="AB138" s="13"/>
      <c r="AC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8:75" x14ac:dyDescent="0.2">
      <c r="AB139" s="13"/>
      <c r="AC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8:75" x14ac:dyDescent="0.2">
      <c r="AB140" s="13"/>
      <c r="AC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8:75" x14ac:dyDescent="0.2">
      <c r="AB141" s="13"/>
      <c r="AC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8:75" x14ac:dyDescent="0.2">
      <c r="AB142" s="13"/>
      <c r="AC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8:75" x14ac:dyDescent="0.2">
      <c r="AB143" s="13"/>
      <c r="AC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8:75" x14ac:dyDescent="0.2">
      <c r="AB144" s="13"/>
      <c r="AC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8:75" x14ac:dyDescent="0.2">
      <c r="AB145" s="13"/>
      <c r="AC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spans="28:75" x14ac:dyDescent="0.2">
      <c r="AB146" s="13"/>
      <c r="AC146" s="1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spans="28:75" x14ac:dyDescent="0.2">
      <c r="AB147" s="13"/>
      <c r="AC147" s="1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spans="28:75" x14ac:dyDescent="0.2">
      <c r="AB148" s="13"/>
      <c r="AC148" s="1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spans="28:75" x14ac:dyDescent="0.2">
      <c r="AB149" s="13"/>
      <c r="AC149" s="1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  <row r="150" spans="28:75" x14ac:dyDescent="0.2">
      <c r="AB150" s="13"/>
      <c r="AC150" s="13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</row>
    <row r="151" spans="28:75" x14ac:dyDescent="0.2">
      <c r="AB151" s="13"/>
      <c r="AC151" s="13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</row>
    <row r="152" spans="28:75" x14ac:dyDescent="0.2">
      <c r="AB152" s="13"/>
      <c r="AC152" s="13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</row>
    <row r="153" spans="28:75" x14ac:dyDescent="0.2">
      <c r="AB153" s="13"/>
      <c r="AC153" s="13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</row>
    <row r="154" spans="28:75" x14ac:dyDescent="0.2">
      <c r="AB154" s="13"/>
      <c r="AC154" s="13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</row>
    <row r="155" spans="28:75" x14ac:dyDescent="0.2">
      <c r="AB155" s="13"/>
      <c r="AC155" s="13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</row>
    <row r="156" spans="28:75" x14ac:dyDescent="0.2">
      <c r="AB156" s="13"/>
      <c r="AC156" s="13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</row>
    <row r="157" spans="28:75" x14ac:dyDescent="0.2">
      <c r="AB157" s="13"/>
      <c r="AC157" s="13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</row>
    <row r="158" spans="28:75" x14ac:dyDescent="0.2">
      <c r="AB158" s="13"/>
      <c r="AC158" s="13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</row>
    <row r="159" spans="28:75" x14ac:dyDescent="0.2">
      <c r="AB159" s="13"/>
      <c r="AC159" s="13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</row>
    <row r="160" spans="28:75" x14ac:dyDescent="0.2">
      <c r="AB160" s="13"/>
      <c r="AC160" s="13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</row>
    <row r="161" spans="28:75" x14ac:dyDescent="0.2">
      <c r="AB161" s="13"/>
      <c r="AC161" s="13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</row>
    <row r="162" spans="28:75" x14ac:dyDescent="0.2">
      <c r="AB162" s="13"/>
      <c r="AC162" s="13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</row>
    <row r="163" spans="28:75" x14ac:dyDescent="0.2">
      <c r="AB163" s="13"/>
      <c r="AC163" s="13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</row>
    <row r="164" spans="28:75" x14ac:dyDescent="0.2">
      <c r="AB164" s="13"/>
      <c r="AC164" s="13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</row>
    <row r="165" spans="28:75" x14ac:dyDescent="0.2">
      <c r="AB165" s="13"/>
      <c r="AC165" s="13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</row>
    <row r="166" spans="28:75" x14ac:dyDescent="0.2">
      <c r="AB166" s="13"/>
      <c r="AC166" s="13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</row>
    <row r="167" spans="28:75" x14ac:dyDescent="0.2">
      <c r="AB167" s="13"/>
      <c r="AC167" s="13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</row>
    <row r="168" spans="28:75" x14ac:dyDescent="0.2">
      <c r="AB168" s="13"/>
      <c r="AC168" s="13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</row>
    <row r="169" spans="28:75" x14ac:dyDescent="0.2">
      <c r="AB169" s="13"/>
      <c r="AC169" s="13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</row>
    <row r="170" spans="28:75" x14ac:dyDescent="0.2">
      <c r="AB170" s="13"/>
      <c r="AC170" s="13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</row>
    <row r="171" spans="28:75" x14ac:dyDescent="0.2">
      <c r="AB171" s="13"/>
      <c r="AC171" s="13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</row>
    <row r="172" spans="28:75" x14ac:dyDescent="0.2">
      <c r="AB172" s="13"/>
      <c r="AC172" s="13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</row>
    <row r="173" spans="28:75" x14ac:dyDescent="0.2">
      <c r="AB173" s="13"/>
      <c r="AC173" s="13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</row>
    <row r="174" spans="28:75" x14ac:dyDescent="0.2">
      <c r="AB174" s="13"/>
      <c r="AC174" s="13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</row>
    <row r="175" spans="28:75" x14ac:dyDescent="0.2">
      <c r="AB175" s="13"/>
      <c r="AC175" s="13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</row>
    <row r="176" spans="28:75" x14ac:dyDescent="0.2">
      <c r="AB176" s="13"/>
      <c r="AC176" s="13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</row>
  </sheetData>
  <mergeCells count="46">
    <mergeCell ref="M79:N79"/>
    <mergeCell ref="M80:N80"/>
    <mergeCell ref="M89:N89"/>
    <mergeCell ref="M84:N84"/>
    <mergeCell ref="M85:N85"/>
    <mergeCell ref="M86:N86"/>
    <mergeCell ref="M87:N87"/>
    <mergeCell ref="M88:N88"/>
    <mergeCell ref="Z1:AC3"/>
    <mergeCell ref="Z4:AA5"/>
    <mergeCell ref="AB4:AC5"/>
    <mergeCell ref="M73:N73"/>
    <mergeCell ref="M74:N74"/>
    <mergeCell ref="M66:N66"/>
    <mergeCell ref="M67:N67"/>
    <mergeCell ref="V1:Y3"/>
    <mergeCell ref="V4:W5"/>
    <mergeCell ref="X4:Y5"/>
    <mergeCell ref="M5:N5"/>
    <mergeCell ref="O5:O6"/>
    <mergeCell ref="L4:O4"/>
    <mergeCell ref="R1:U3"/>
    <mergeCell ref="R4:S5"/>
    <mergeCell ref="T4:U5"/>
    <mergeCell ref="C1:D4"/>
    <mergeCell ref="E1:F4"/>
    <mergeCell ref="C5:C6"/>
    <mergeCell ref="D5:D6"/>
    <mergeCell ref="E5:E6"/>
    <mergeCell ref="F5:F6"/>
    <mergeCell ref="AB88:AC88"/>
    <mergeCell ref="AB89:AC89"/>
    <mergeCell ref="AB87:AC87"/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</mergeCells>
  <printOptions horizontalCentered="1"/>
  <pageMargins left="0.11811023622047245" right="0.11811023622047245" top="0.19685039370078741" bottom="0.15748031496062992" header="0" footer="0"/>
  <pageSetup paperSize="9" scale="57" fitToHeight="3" orientation="landscape" verticalDpi="0" r:id="rId1"/>
  <headerFooter alignWithMargins="0"/>
  <ignoredErrors>
    <ignoredError sqref="J87:L87 J42 L42" formula="1"/>
    <ignoredError sqref="D35 F35 C46 D46:F46" unlockedFormula="1"/>
    <ignoredError sqref="O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cp:lastPrinted>2021-12-03T13:34:59Z</cp:lastPrinted>
  <dcterms:created xsi:type="dcterms:W3CDTF">2018-06-23T12:09:18Z</dcterms:created>
  <dcterms:modified xsi:type="dcterms:W3CDTF">2021-12-03T14:00:29Z</dcterms:modified>
</cp:coreProperties>
</file>